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2" tabRatio="925" activeTab="5"/>
  </bookViews>
  <sheets>
    <sheet name="AFFLUSSO SENATO" sheetId="1" r:id="rId1"/>
    <sheet name="AFFLUSSO CAMERA" sheetId="2" r:id="rId2"/>
    <sheet name="Comunicaz.4" sheetId="3" r:id="rId3"/>
    <sheet name="SENATO" sheetId="4" r:id="rId4"/>
    <sheet name="CAMERA" sheetId="5" r:id="rId5"/>
    <sheet name="SENATO COMUNIC. " sheetId="6" r:id="rId6"/>
    <sheet name="CAMERA COMUNIC." sheetId="7" r:id="rId7"/>
    <sheet name="C tutto" sheetId="8" r:id="rId8"/>
    <sheet name="S tutto" sheetId="9" r:id="rId9"/>
  </sheets>
  <definedNames>
    <definedName name="_xlnm.Print_Titles" localSheetId="1">'AFFLUSSO CAMERA'!$1:$1</definedName>
    <definedName name="_xlnm.Print_Titles" localSheetId="0">'AFFLUSSO SENATO'!$1:$1</definedName>
    <definedName name="_xlnm.Print_Titles" localSheetId="6">'CAMERA COMUNIC.'!$1:$8</definedName>
    <definedName name="_xlnm.Print_Titles" localSheetId="5">'SENATO COMUNIC. '!$1:$8</definedName>
  </definedNames>
  <calcPr fullCalcOnLoad="1"/>
</workbook>
</file>

<file path=xl/comments4.xml><?xml version="1.0" encoding="utf-8"?>
<comments xmlns="http://schemas.openxmlformats.org/spreadsheetml/2006/main">
  <authors>
    <author>turismo1</author>
  </authors>
  <commentList>
    <comment ref="C20" authorId="0">
      <text>
        <r>
          <rPr>
            <b/>
            <sz val="14"/>
            <rFont val="Tahoma"/>
            <family val="2"/>
          </rPr>
          <t>SOMMA (D+E)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D)</t>
        </r>
      </text>
    </comment>
    <comment ref="O20" authorId="0">
      <text>
        <r>
          <rPr>
            <b/>
            <sz val="16"/>
            <rFont val="Tahoma"/>
            <family val="2"/>
          </rPr>
          <t>E)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10"/>
            <rFont val="Tahoma"/>
            <family val="2"/>
          </rPr>
          <t>Deve essere uguale al totale votanti</t>
        </r>
        <r>
          <rPr>
            <sz val="10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10"/>
            <rFont val="Tahoma"/>
            <family val="2"/>
          </rPr>
          <t>Voti espressi solo ai candidati. + Voti Liste</t>
        </r>
        <r>
          <rPr>
            <sz val="10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10"/>
            <rFont val="Tahoma"/>
            <family val="2"/>
          </rPr>
          <t>Voti espressi solo ai candidati. + Voti Liste</t>
        </r>
      </text>
    </comment>
    <comment ref="B37" authorId="0">
      <text>
        <r>
          <rPr>
            <b/>
            <sz val="10"/>
            <rFont val="Tahoma"/>
            <family val="2"/>
          </rPr>
          <t>Voti espressi solo ai candidati. + Voti Liste</t>
        </r>
      </text>
    </comment>
    <comment ref="B38" authorId="0">
      <text>
        <r>
          <rPr>
            <b/>
            <sz val="10"/>
            <rFont val="Tahoma"/>
            <family val="2"/>
          </rPr>
          <t>Voti espressi solo ai candidati. + Voti Liste</t>
        </r>
      </text>
    </comment>
    <comment ref="B41" authorId="0">
      <text>
        <r>
          <rPr>
            <b/>
            <sz val="8"/>
            <rFont val="Tahoma"/>
            <family val="2"/>
          </rPr>
          <t>SOMMA VOTI VALIDI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turismo1</author>
    <author>Claudia Galli</author>
  </authors>
  <commentList>
    <comment ref="C21" authorId="0">
      <text>
        <r>
          <rPr>
            <b/>
            <sz val="14"/>
            <rFont val="Tahoma"/>
            <family val="2"/>
          </rPr>
          <t>SOMMA (D+E)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D)</t>
        </r>
      </text>
    </comment>
    <comment ref="O21" authorId="0">
      <text>
        <r>
          <rPr>
            <b/>
            <sz val="16"/>
            <rFont val="Tahoma"/>
            <family val="2"/>
          </rPr>
          <t>E)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10"/>
            <rFont val="Tahoma"/>
            <family val="2"/>
          </rPr>
          <t>Deve essere uguale al totale votanti</t>
        </r>
        <r>
          <rPr>
            <sz val="10"/>
            <rFont val="Tahoma"/>
            <family val="2"/>
          </rPr>
          <t xml:space="preserve">
</t>
        </r>
      </text>
    </comment>
    <comment ref="B36" authorId="1">
      <text>
        <r>
          <rPr>
            <sz val="9"/>
            <rFont val="Tahoma"/>
            <family val="0"/>
          </rPr>
          <t xml:space="preserve">Voti espressi solo ai candidati. + Voti Liste
</t>
        </r>
      </text>
    </comment>
    <comment ref="B37" authorId="1">
      <text>
        <r>
          <rPr>
            <sz val="9"/>
            <rFont val="Tahoma"/>
            <family val="0"/>
          </rPr>
          <t xml:space="preserve">Voti espressi solo ai candidati. + Voti Liste
</t>
        </r>
      </text>
    </comment>
    <comment ref="B38" authorId="1">
      <text>
        <r>
          <rPr>
            <sz val="9"/>
            <rFont val="Tahoma"/>
            <family val="0"/>
          </rPr>
          <t xml:space="preserve">Voti espressi solo ai candidati. + Voti Liste
</t>
        </r>
      </text>
    </comment>
    <comment ref="B39" authorId="1">
      <text>
        <r>
          <rPr>
            <sz val="9"/>
            <rFont val="Tahoma"/>
            <family val="0"/>
          </rPr>
          <t xml:space="preserve">Voti espressi solo ai candidati. + Voti Liste
</t>
        </r>
      </text>
    </comment>
    <comment ref="B42" authorId="1">
      <text>
        <r>
          <rPr>
            <b/>
            <sz val="9"/>
            <rFont val="Tahoma"/>
            <family val="0"/>
          </rPr>
          <t>Totale voti validi</t>
        </r>
      </text>
    </comment>
  </commentList>
</comments>
</file>

<file path=xl/sharedStrings.xml><?xml version="1.0" encoding="utf-8"?>
<sst xmlns="http://schemas.openxmlformats.org/spreadsheetml/2006/main" count="441" uniqueCount="215">
  <si>
    <t>%</t>
  </si>
  <si>
    <t xml:space="preserve">   TOTALI</t>
  </si>
  <si>
    <t>TOTALI</t>
  </si>
  <si>
    <t>TOTALE VOTANTI</t>
  </si>
  <si>
    <t>TOTALE ELETTORI</t>
  </si>
  <si>
    <t>CAMERA DEI DEPUTATI</t>
  </si>
  <si>
    <t>PARTITO DEMOCRATICO</t>
  </si>
  <si>
    <t>SENATO DELLA REPUBBLICA</t>
  </si>
  <si>
    <t>ELETTORI</t>
  </si>
  <si>
    <t>SEZ.</t>
  </si>
  <si>
    <t>M</t>
  </si>
  <si>
    <t>F</t>
  </si>
  <si>
    <t>T</t>
  </si>
  <si>
    <t>AFFLUSSO DOMENICA</t>
  </si>
  <si>
    <t>ORE 12,00</t>
  </si>
  <si>
    <t>ORE 19,00</t>
  </si>
  <si>
    <t>n.</t>
  </si>
  <si>
    <t>VOTANTI DEFINITIVI</t>
  </si>
  <si>
    <t>ORE 23,00</t>
  </si>
  <si>
    <t>AFFLUSSO DI DOMENICA 04/03/2018</t>
  </si>
  <si>
    <t>VOTANTI DEFINITIVI DI DOMENICA 04/03/2018</t>
  </si>
  <si>
    <r>
      <t xml:space="preserve">A) </t>
    </r>
    <r>
      <rPr>
        <sz val="10"/>
        <rFont val="Bookman Old Style"/>
        <family val="1"/>
      </rPr>
      <t xml:space="preserve">TOTALE VOTI VALIDI  </t>
    </r>
    <r>
      <rPr>
        <b/>
        <sz val="10"/>
        <rFont val="Bookman Old Style"/>
        <family val="1"/>
      </rPr>
      <t>(D+E)</t>
    </r>
  </si>
  <si>
    <r>
      <t xml:space="preserve">B) </t>
    </r>
    <r>
      <rPr>
        <sz val="10"/>
        <rFont val="Bookman Old Style"/>
        <family val="1"/>
      </rPr>
      <t>Totale voti contestati e non assegnati</t>
    </r>
  </si>
  <si>
    <r>
      <t xml:space="preserve">C) </t>
    </r>
    <r>
      <rPr>
        <sz val="10"/>
        <rFont val="Bookman Old Style"/>
        <family val="1"/>
      </rPr>
      <t>Totale schede non valide di cui</t>
    </r>
  </si>
  <si>
    <t>Bianche</t>
  </si>
  <si>
    <t>Nulle</t>
  </si>
  <si>
    <t>TOTALE GENERALE (A+B+C)</t>
  </si>
  <si>
    <t>% AFFLUSSO</t>
  </si>
  <si>
    <t>COMUNISTI ITALIANI</t>
  </si>
  <si>
    <t>#####</t>
  </si>
  <si>
    <t>P.S.D.I. - P.R.I.</t>
  </si>
  <si>
    <t>Voti validi Seggio 1</t>
  </si>
  <si>
    <t>Voti validi Seggio 2</t>
  </si>
  <si>
    <t>Voti validi Seggio 3</t>
  </si>
  <si>
    <t>Voti validi Seggio 4</t>
  </si>
  <si>
    <t>Totale voti Validi</t>
  </si>
  <si>
    <t>FORZA ITALIA</t>
  </si>
  <si>
    <t>TOTALE VOTI VALIDI</t>
  </si>
  <si>
    <t>N. 1 - MOVIMENTO 5 STELLE</t>
  </si>
  <si>
    <t>N. 2 - FORZA ITALIA</t>
  </si>
  <si>
    <t>N. 2 - FRATELLI D'ITALIA CON GIORGIA MELONI</t>
  </si>
  <si>
    <t>N. 2 - NOI CON L'ITALIA UDC</t>
  </si>
  <si>
    <t>N. 3 - LIBERI E UGUALI</t>
  </si>
  <si>
    <t>N. 4 -  DIECI VOLTE MEGLIO</t>
  </si>
  <si>
    <t>N. 5 - ITALIA EUROPA INSIEME</t>
  </si>
  <si>
    <t>N. 5 - PARTITO DEMOCRATICO</t>
  </si>
  <si>
    <t>N. 5 - CIVICA POPOLARE LORENZIN</t>
  </si>
  <si>
    <t>N. 6 -  PARTITO REPUBBLICANO ITALIANO - ALA</t>
  </si>
  <si>
    <t>N. 7 - CASAPOUND ITALIA</t>
  </si>
  <si>
    <t>N. 8 - PER LA SINISTRA RIVOLUZIONARIA</t>
  </si>
  <si>
    <t>N. 9 - PARTITO COMUNISTA</t>
  </si>
  <si>
    <t>N. 10 - PARTITO VALORE UMANO</t>
  </si>
  <si>
    <t>N. 11 - IL POPOLO DELLA FAMIGLIA</t>
  </si>
  <si>
    <t>N. 12 - POTERE AL POPOLO!</t>
  </si>
  <si>
    <t>Totale voti validi candidato uninom.</t>
  </si>
  <si>
    <t>Di cui voti espressi al solo candidato uninomin.</t>
  </si>
  <si>
    <t>N. 5 -+ EUROPA CON EMMA BONINO - CENTRO DEMOCRATICO</t>
  </si>
  <si>
    <t>N. 1 
VOLPI LEDA</t>
  </si>
  <si>
    <t>N. 2
 FOSCOLO SARA</t>
  </si>
  <si>
    <t>N. 3
TEDESCHI DANIELA</t>
  </si>
  <si>
    <t>N. 4
 MURGIA SAVERIO</t>
  </si>
  <si>
    <t>N. 6
STAN CARMEN</t>
  </si>
  <si>
    <t>N. 7
CERRUTI GIANNI</t>
  </si>
  <si>
    <t>N. 8
CAVALLERO GIORGIO</t>
  </si>
  <si>
    <t>N. 9
PICCHETTO DANILO</t>
  </si>
  <si>
    <t>N. 10
CONTI SIMONA</t>
  </si>
  <si>
    <t>N. 11
MELCHIORRE FRANCO</t>
  </si>
  <si>
    <t>N. 12
MARAMOTTI GIOVANNI DETTO DANILO</t>
  </si>
  <si>
    <t>LISTE COLLEGATE</t>
  </si>
  <si>
    <t>Voti espressi per le liste</t>
  </si>
  <si>
    <t>N. 2 -LEGA NORD</t>
  </si>
  <si>
    <t>da Inviare via PEC</t>
  </si>
  <si>
    <t>scrutinio.prefsv@pec.interno.it</t>
  </si>
  <si>
    <t xml:space="preserve">Comune di </t>
  </si>
  <si>
    <t xml:space="preserve">Collegio uninominale </t>
  </si>
  <si>
    <t>LIGURIA 02 - SAVONA</t>
  </si>
  <si>
    <t xml:space="preserve">Collegio plurinominale </t>
  </si>
  <si>
    <t>LIGURIA 01</t>
  </si>
  <si>
    <t>Cognome e Nome</t>
  </si>
  <si>
    <t>Liste collegate</t>
  </si>
  <si>
    <t>VOLPI LEDA</t>
  </si>
  <si>
    <t>MOVIMENTO 5 STELLE</t>
  </si>
  <si>
    <t>FOSCOLO SARA</t>
  </si>
  <si>
    <t>FRATELLI D’ITALIA</t>
  </si>
  <si>
    <t>NOI CON L’ITALIA - UDC</t>
  </si>
  <si>
    <t>LEGA</t>
  </si>
  <si>
    <t>TEDESCHI DANIELA</t>
  </si>
  <si>
    <t>LIBERI E UGUALI</t>
  </si>
  <si>
    <t>MURGIA SAVERIO</t>
  </si>
  <si>
    <t>10 VOLTE MEGLIO</t>
  </si>
  <si>
    <t>ITALIA EUROPA INSIEME</t>
  </si>
  <si>
    <t>+EUROPA</t>
  </si>
  <si>
    <t>CIVICA POPOLARE</t>
  </si>
  <si>
    <t>STAN CARMEN</t>
  </si>
  <si>
    <t>PARTITO REPUBBLICANO ITALIANO - ALA</t>
  </si>
  <si>
    <t>CERRUTI GIANNI</t>
  </si>
  <si>
    <t>CASAPOUND ITALIA</t>
  </si>
  <si>
    <t>CAVALLERO GIORGIO</t>
  </si>
  <si>
    <t>PER UNA SINISTRA RIVOLUZIONARIA</t>
  </si>
  <si>
    <t>PICHETTO DANILO</t>
  </si>
  <si>
    <t>PARTITO COMUNISTA</t>
  </si>
  <si>
    <t>CONTI SIMONA</t>
  </si>
  <si>
    <t>PARTITO VALORE UMANO</t>
  </si>
  <si>
    <t>MELCHIORRE FRANCO</t>
  </si>
  <si>
    <t>IL POPOLO DELLA FAMIGLIA</t>
  </si>
  <si>
    <t>MARAMOTTI GIOVANNI DETTO DANILO</t>
  </si>
  <si>
    <t>POTERE AL POPOLO</t>
  </si>
  <si>
    <t>(A1)=(A2)+(A3)=(A1)</t>
  </si>
  <si>
    <r>
      <t xml:space="preserve">SCHEDE BIANCHE          </t>
    </r>
    <r>
      <rPr>
        <b/>
        <i/>
        <sz val="9"/>
        <rFont val="Arial"/>
        <family val="2"/>
      </rPr>
      <t xml:space="preserve">(B) </t>
    </r>
    <r>
      <rPr>
        <b/>
        <sz val="9"/>
        <rFont val="Arial"/>
        <family val="2"/>
      </rPr>
      <t xml:space="preserve">                </t>
    </r>
  </si>
  <si>
    <r>
      <t xml:space="preserve">SCHEDE NULLE         </t>
    </r>
    <r>
      <rPr>
        <b/>
        <i/>
        <sz val="9"/>
        <rFont val="Arial"/>
        <family val="2"/>
      </rPr>
      <t xml:space="preserve"> (C)  </t>
    </r>
    <r>
      <rPr>
        <b/>
        <sz val="9"/>
        <rFont val="Arial"/>
        <family val="2"/>
      </rPr>
      <t xml:space="preserve">                   </t>
    </r>
  </si>
  <si>
    <r>
      <t xml:space="preserve">SCHEDE CHE CONTENGONO VOTI CONTESTATI E PROVVISORIAMENTE NON ASSEGNATI     </t>
    </r>
    <r>
      <rPr>
        <b/>
        <i/>
        <sz val="9"/>
        <rFont val="Arial"/>
        <family val="2"/>
      </rPr>
      <t xml:space="preserve">(D)  </t>
    </r>
  </si>
  <si>
    <t xml:space="preserve">                                             </t>
  </si>
  <si>
    <t>(F) (*)</t>
  </si>
  <si>
    <t>(E)</t>
  </si>
  <si>
    <t>Totale voti validi  candidati uninom.
(A1)</t>
  </si>
  <si>
    <t>Totale voti Di cui  espressi ai soli candidati uninomin.
(A2)</t>
  </si>
  <si>
    <t>Collegio plurinominale/uninominale
LIGURIA 01
LIGURIA 02 SAVONA</t>
  </si>
  <si>
    <t>Totale Voti espressi per le liste
(A3)</t>
  </si>
  <si>
    <r>
      <t xml:space="preserve">TOTALE VOTANTI CAMERA DEI DEPUTATI   
 </t>
    </r>
    <r>
      <rPr>
        <b/>
        <i/>
        <sz val="9"/>
        <rFont val="Arial"/>
        <family val="2"/>
      </rPr>
      <t xml:space="preserve"> (F)=(E)</t>
    </r>
  </si>
  <si>
    <t>TOTALE SCHEDE  
(E)=(A1)+(B)+(C)+(D)</t>
  </si>
  <si>
    <t>SPOTORNO</t>
  </si>
  <si>
    <t>(*) Vedasi COMUNICAZIONE N. 04</t>
  </si>
  <si>
    <t>COMUNICAZIONE  
N. 06</t>
  </si>
  <si>
    <t>ELEZIONI POLITICHE 4 MARZO 2018
DATI DI SCRUTINIO CAMERA DEI DEPUTATI</t>
  </si>
  <si>
    <t>N. 1
RIPAMONTI PAOLO</t>
  </si>
  <si>
    <t>N. 2
DE VINCENZI LUIGI</t>
  </si>
  <si>
    <t>N. 3
NARCISO AMELIA</t>
  </si>
  <si>
    <t>N. 4
LEOTTA MANUELA</t>
  </si>
  <si>
    <t>N. 5
CIDALE MARZIA</t>
  </si>
  <si>
    <t>N. 1 - FORZA ITALIA</t>
  </si>
  <si>
    <t>N. 6
CAVIGLIA PAOLO</t>
  </si>
  <si>
    <t>N. 6 - PARTITO COMUNISTA</t>
  </si>
  <si>
    <t>N. 7
CARDELLO MARIA</t>
  </si>
  <si>
    <t>N. 7 - IL POPOLO DELLA FAMIGLIA</t>
  </si>
  <si>
    <t>N. 8
RONZITI CINZIA</t>
  </si>
  <si>
    <t>N.  9
CONIO MASSIMO</t>
  </si>
  <si>
    <t>N. 10
AQUILINO SERGIO</t>
  </si>
  <si>
    <t>N. 10 - LIBERI E UGUALI</t>
  </si>
  <si>
    <t>N. 9 - MOVIMENTO 5 STELLE</t>
  </si>
  <si>
    <t>N. 11
MARENGO LUANA</t>
  </si>
  <si>
    <t>N. 11 - PARTITO VALORE UMANO</t>
  </si>
  <si>
    <t>N. 1 - LEGA NORD</t>
  </si>
  <si>
    <t>N. 1 - NOI CON L'ITALIA UDC</t>
  </si>
  <si>
    <t>N. 1 - FRATELLI D'ITALIA CON GIORGIA MELONI</t>
  </si>
  <si>
    <t>N. 2 - ITALIA EUROPA INSIEME</t>
  </si>
  <si>
    <t>N. 2 - PARTITO DEMOCRATICO</t>
  </si>
  <si>
    <t>N. 2 -+ EUROPA CON EMMA BONINO - CENTRO DEMOCRATICO</t>
  </si>
  <si>
    <t>N. 2 - CIVICA POPOLARE LORENZIN</t>
  </si>
  <si>
    <t>N. 3 - POTERE AL POPOLO!</t>
  </si>
  <si>
    <t>N. 4 - CASAPOUND ITALIA</t>
  </si>
  <si>
    <t>N. 5 -  PARTITO REPUBBLICANO ITALIANO - ALA</t>
  </si>
  <si>
    <t>COMUNICAZIONE  
N. 05</t>
  </si>
  <si>
    <t>RIPAMONTI PAOLO</t>
  </si>
  <si>
    <t>DE VINCENZI LUIGI</t>
  </si>
  <si>
    <t>NARCISO AMELIA</t>
  </si>
  <si>
    <t>LEOTTA MANUELA</t>
  </si>
  <si>
    <t>CIDALE MARZIA</t>
  </si>
  <si>
    <t>CAVIGLIA PAOLO</t>
  </si>
  <si>
    <t>CARDELLO MARIA</t>
  </si>
  <si>
    <t>RONZITTI CINZIA</t>
  </si>
  <si>
    <t>CONIO MASSIMO</t>
  </si>
  <si>
    <t>AQUILINO SERGIO</t>
  </si>
  <si>
    <t>MARENGO LUANA</t>
  </si>
  <si>
    <t>ELEZIONI POLITICHE 4 MARZO 2018
DATI DI SCRUTINIO SENATO DELLA REPUBBLICA</t>
  </si>
  <si>
    <t>CAMERA DEI DEPUTATI DEL 04 MARZO 2018</t>
  </si>
  <si>
    <r>
      <rPr>
        <b/>
        <sz val="12"/>
        <rFont val="Arial"/>
        <family val="2"/>
      </rPr>
      <t>COLLEGIO PLURINOMINALE</t>
    </r>
    <r>
      <rPr>
        <sz val="12"/>
        <rFont val="Arial"/>
        <family val="2"/>
      </rPr>
      <t xml:space="preserve"> ___________________________________________ </t>
    </r>
    <r>
      <rPr>
        <b/>
        <sz val="12"/>
        <rFont val="Arial"/>
        <family val="2"/>
      </rPr>
      <t>CIRCOSCRIZIONE</t>
    </r>
    <r>
      <rPr>
        <sz val="12"/>
        <rFont val="Arial"/>
        <family val="2"/>
      </rPr>
      <t xml:space="preserve"> __________________________________________________</t>
    </r>
  </si>
  <si>
    <t>n. candidato uninominale</t>
  </si>
  <si>
    <t>Lista/e collegate</t>
  </si>
  <si>
    <t xml:space="preserve"> </t>
  </si>
  <si>
    <t>SCHEDE BIANCHE</t>
  </si>
  <si>
    <t>SCHEDE NULLE</t>
  </si>
  <si>
    <t>SCHEDE CONTENENTI VOTI CONTESTATI E PROVVISORIAMENTE NON ASSEGNATI</t>
  </si>
  <si>
    <t>VOTANTI IN TOTALE</t>
  </si>
  <si>
    <r>
      <rPr>
        <b/>
        <sz val="12"/>
        <rFont val="Arial"/>
        <family val="2"/>
      </rPr>
      <t>COMUNE SPOTORNO</t>
    </r>
    <r>
      <rPr>
        <sz val="12"/>
        <rFont val="Arial"/>
        <family val="2"/>
      </rPr>
      <t xml:space="preserve">                                                                  </t>
    </r>
    <r>
      <rPr>
        <b/>
        <sz val="12"/>
        <rFont val="Arial"/>
        <family val="2"/>
      </rPr>
      <t xml:space="preserve">COLLEGIO UNINOMINALE </t>
    </r>
    <r>
      <rPr>
        <sz val="12"/>
        <rFont val="Arial"/>
        <family val="2"/>
      </rPr>
      <t xml:space="preserve"> ________________________________________________________</t>
    </r>
  </si>
  <si>
    <t>N. SEZIONE 1-2-3-4</t>
  </si>
  <si>
    <t>SEZIONE 1</t>
  </si>
  <si>
    <t>SEZIONE 2</t>
  </si>
  <si>
    <t>SEZIONE 3</t>
  </si>
  <si>
    <t>SEZIONE 4</t>
  </si>
  <si>
    <t xml:space="preserve">TOTALE VOTI VALIDI </t>
  </si>
  <si>
    <r>
      <t>TOTALE</t>
    </r>
    <r>
      <rPr>
        <b/>
        <sz val="14"/>
        <rFont val="Arial"/>
        <family val="2"/>
      </rPr>
      <t xml:space="preserve"> VOTI</t>
    </r>
  </si>
  <si>
    <t xml:space="preserve">TOTALE </t>
  </si>
  <si>
    <t>GRANERO GIANLUIGI</t>
  </si>
  <si>
    <t>N. 5
GRANERO GIANLUIGI</t>
  </si>
  <si>
    <t>COMUNICAZIONE N. 04</t>
  </si>
  <si>
    <t>ELEZIONI POLITICHE 4 MARZO 2018</t>
  </si>
  <si>
    <t>DA TRASMETTERE ENTRO LE 23,30 DOMENICA 4 MARZO 2018</t>
  </si>
  <si>
    <t xml:space="preserve">Collegio uninominale  </t>
  </si>
  <si>
    <t>LIGURIA 01 SANREMO</t>
  </si>
  <si>
    <t xml:space="preserve">LIGURIA 02 SAVONA  </t>
  </si>
  <si>
    <t xml:space="preserve">                                     </t>
  </si>
  <si>
    <t>LIGURIA 01 SAVONA</t>
  </si>
  <si>
    <t>X</t>
  </si>
  <si>
    <t>MESSAGGIO:</t>
  </si>
  <si>
    <t>“NUMERO DEFINITIVO VOTANTI IN TUTTE LE SEZIONI”</t>
  </si>
  <si>
    <t>TERMINE:</t>
  </si>
  <si>
    <t>Via PEC alla casella scrutinio.prefsv@pec.interno.it</t>
  </si>
  <si>
    <t xml:space="preserve">CAMERA   </t>
  </si>
  <si>
    <t xml:space="preserve">SENATO   </t>
  </si>
  <si>
    <t>MASCHI</t>
  </si>
  <si>
    <t>FEMMINE</t>
  </si>
  <si>
    <t>TOTALE</t>
  </si>
  <si>
    <t>SENATO DELLA REPUBBLICA DEL 04 MARZO 2018</t>
  </si>
  <si>
    <r>
      <rPr>
        <b/>
        <sz val="12"/>
        <rFont val="Arial"/>
        <family val="2"/>
      </rPr>
      <t>COLLEGIO PLURINOMINALE</t>
    </r>
    <r>
      <rPr>
        <sz val="12"/>
        <rFont val="Arial"/>
        <family val="2"/>
      </rPr>
      <t xml:space="preserve"> ___________________________________________ </t>
    </r>
    <r>
      <rPr>
        <b/>
        <sz val="12"/>
        <rFont val="Arial"/>
        <family val="2"/>
      </rPr>
      <t>REGIONE</t>
    </r>
    <r>
      <rPr>
        <sz val="12"/>
        <rFont val="Arial"/>
        <family val="2"/>
      </rPr>
      <t xml:space="preserve"> _________________________________________________________</t>
    </r>
  </si>
  <si>
    <t>RONZITI CINZIA</t>
  </si>
  <si>
    <t>NOI CON L'ITALIA UDC</t>
  </si>
  <si>
    <t>FRATELLI D'ITALIA CON GIORGIA MELONI</t>
  </si>
  <si>
    <t>LEGA NORD</t>
  </si>
  <si>
    <t xml:space="preserve"> -+ EUROPA CON EMMA BONINO - CENTRO DEMOCRATICO</t>
  </si>
  <si>
    <t>CIVICA POPOLARE LORENZIN</t>
  </si>
  <si>
    <t>POTERE AL POPOLO!</t>
  </si>
  <si>
    <t>PER LA SINISTRA RIVOLUZIONARIA</t>
  </si>
  <si>
    <t>Totale voti validi al candidato uninominale e/o ad una lista ad esso collegata</t>
  </si>
  <si>
    <t>Di cui voti espressi soltanto per il candidato uninominale</t>
  </si>
  <si>
    <t>Voti espressi per l'unica/una delle liste collegate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</si>
</sst>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\ h:mm"/>
    <numFmt numFmtId="173" formatCode="&quot;Ore&quot;\ \ h:mm"/>
    <numFmt numFmtId="174" formatCode="&quot;ore&quot;\ \ h:mm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h\.mm\.ss"/>
    <numFmt numFmtId="180" formatCode="h:mm;@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0"/>
      <name val="Bookman Old Style"/>
      <family val="1"/>
    </font>
    <font>
      <sz val="9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0"/>
      <name val="Bookman Old Style"/>
      <family val="1"/>
    </font>
    <font>
      <b/>
      <sz val="9"/>
      <name val="Bookman Old Style"/>
      <family val="1"/>
    </font>
    <font>
      <b/>
      <sz val="14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.5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Bookman Old Style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47"/>
        <bgColor indexed="47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n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5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NumberFormat="1" applyFont="1" applyBorder="1" applyAlignment="1">
      <alignment horizontal="center"/>
    </xf>
    <xf numFmtId="0" fontId="4" fillId="33" borderId="29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>
      <alignment/>
    </xf>
    <xf numFmtId="10" fontId="4" fillId="0" borderId="16" xfId="52" applyNumberFormat="1" applyFont="1" applyBorder="1" applyAlignment="1">
      <alignment/>
    </xf>
    <xf numFmtId="0" fontId="5" fillId="0" borderId="30" xfId="0" applyNumberFormat="1" applyFont="1" applyBorder="1" applyAlignment="1">
      <alignment horizontal="center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10" fontId="4" fillId="0" borderId="22" xfId="52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34" borderId="33" xfId="0" applyFont="1" applyFill="1" applyBorder="1" applyAlignment="1">
      <alignment/>
    </xf>
    <xf numFmtId="10" fontId="5" fillId="34" borderId="25" xfId="52" applyNumberFormat="1" applyFont="1" applyFill="1" applyBorder="1" applyAlignment="1">
      <alignment/>
    </xf>
    <xf numFmtId="0" fontId="6" fillId="0" borderId="12" xfId="48" applyFont="1" applyBorder="1" applyAlignment="1" applyProtection="1">
      <alignment horizontal="center"/>
      <protection/>
    </xf>
    <xf numFmtId="0" fontId="6" fillId="0" borderId="34" xfId="48" applyFont="1" applyBorder="1" applyAlignment="1" applyProtection="1">
      <alignment horizontal="center"/>
      <protection/>
    </xf>
    <xf numFmtId="0" fontId="6" fillId="0" borderId="10" xfId="48" applyFont="1" applyBorder="1" applyAlignment="1" applyProtection="1">
      <alignment horizontal="center"/>
      <protection/>
    </xf>
    <xf numFmtId="0" fontId="6" fillId="0" borderId="35" xfId="48" applyFont="1" applyBorder="1" applyAlignment="1" applyProtection="1">
      <alignment horizontal="center"/>
      <protection/>
    </xf>
    <xf numFmtId="0" fontId="6" fillId="0" borderId="36" xfId="48" applyFont="1" applyBorder="1" applyAlignment="1" applyProtection="1">
      <alignment horizontal="center"/>
      <protection/>
    </xf>
    <xf numFmtId="0" fontId="0" fillId="0" borderId="0" xfId="48">
      <alignment/>
      <protection/>
    </xf>
    <xf numFmtId="0" fontId="4" fillId="0" borderId="37" xfId="48" applyFont="1" applyBorder="1" applyAlignment="1" applyProtection="1">
      <alignment vertical="center"/>
      <protection/>
    </xf>
    <xf numFmtId="0" fontId="4" fillId="0" borderId="37" xfId="48" applyFont="1" applyBorder="1" applyAlignment="1" applyProtection="1">
      <alignment horizontal="center" vertical="top" wrapText="1"/>
      <protection/>
    </xf>
    <xf numFmtId="0" fontId="4" fillId="0" borderId="11" xfId="48" applyFont="1" applyBorder="1" applyAlignment="1" applyProtection="1">
      <alignment horizontal="center" vertical="top" wrapText="1"/>
      <protection/>
    </xf>
    <xf numFmtId="0" fontId="4" fillId="0" borderId="20" xfId="48" applyFont="1" applyBorder="1" applyAlignment="1" applyProtection="1">
      <alignment horizontal="center" vertical="top" wrapText="1"/>
      <protection/>
    </xf>
    <xf numFmtId="0" fontId="0" fillId="0" borderId="38" xfId="48" applyBorder="1">
      <alignment/>
      <protection/>
    </xf>
    <xf numFmtId="0" fontId="18" fillId="0" borderId="39" xfId="48" applyFont="1" applyBorder="1" applyAlignment="1" applyProtection="1">
      <alignment horizontal="center" vertical="center" wrapText="1"/>
      <protection/>
    </xf>
    <xf numFmtId="10" fontId="4" fillId="0" borderId="39" xfId="53" applyNumberFormat="1" applyFont="1" applyBorder="1" applyAlignment="1" applyProtection="1">
      <alignment horizontal="center" vertical="center"/>
      <protection/>
    </xf>
    <xf numFmtId="0" fontId="4" fillId="33" borderId="40" xfId="48" applyFont="1" applyFill="1" applyBorder="1" applyAlignment="1" applyProtection="1">
      <alignment horizontal="center" vertical="center"/>
      <protection locked="0"/>
    </xf>
    <xf numFmtId="0" fontId="5" fillId="0" borderId="41" xfId="48" applyFont="1" applyBorder="1" applyAlignment="1" applyProtection="1">
      <alignment vertical="center" wrapText="1"/>
      <protection/>
    </xf>
    <xf numFmtId="0" fontId="4" fillId="33" borderId="42" xfId="48" applyFont="1" applyFill="1" applyBorder="1" applyAlignment="1" applyProtection="1">
      <alignment horizontal="center" vertical="center"/>
      <protection locked="0"/>
    </xf>
    <xf numFmtId="0" fontId="14" fillId="33" borderId="12" xfId="48" applyFont="1" applyFill="1" applyBorder="1" applyAlignment="1" applyProtection="1">
      <alignment horizontal="center" vertical="center"/>
      <protection locked="0"/>
    </xf>
    <xf numFmtId="0" fontId="4" fillId="33" borderId="12" xfId="48" applyFont="1" applyFill="1" applyBorder="1" applyAlignment="1" applyProtection="1">
      <alignment horizontal="center" vertical="center"/>
      <protection locked="0"/>
    </xf>
    <xf numFmtId="0" fontId="4" fillId="33" borderId="10" xfId="48" applyFont="1" applyFill="1" applyBorder="1" applyAlignment="1" applyProtection="1">
      <alignment horizontal="center" vertical="center"/>
      <protection locked="0"/>
    </xf>
    <xf numFmtId="0" fontId="4" fillId="0" borderId="27" xfId="48" applyFont="1" applyBorder="1" applyAlignment="1" applyProtection="1">
      <alignment horizontal="center" vertical="top" wrapText="1"/>
      <protection/>
    </xf>
    <xf numFmtId="0" fontId="5" fillId="0" borderId="43" xfId="48" applyFont="1" applyBorder="1" applyAlignment="1" applyProtection="1">
      <alignment vertical="center" wrapText="1"/>
      <protection/>
    </xf>
    <xf numFmtId="0" fontId="4" fillId="33" borderId="44" xfId="48" applyFont="1" applyFill="1" applyBorder="1" applyAlignment="1" applyProtection="1">
      <alignment horizontal="center" vertical="center"/>
      <protection locked="0"/>
    </xf>
    <xf numFmtId="0" fontId="4" fillId="33" borderId="45" xfId="48" applyFont="1" applyFill="1" applyBorder="1" applyAlignment="1" applyProtection="1">
      <alignment horizontal="center" vertical="center"/>
      <protection locked="0"/>
    </xf>
    <xf numFmtId="0" fontId="4" fillId="33" borderId="11" xfId="48" applyFont="1" applyFill="1" applyBorder="1" applyAlignment="1" applyProtection="1">
      <alignment horizontal="center" vertical="center"/>
      <protection locked="0"/>
    </xf>
    <xf numFmtId="0" fontId="5" fillId="0" borderId="46" xfId="48" applyFont="1" applyBorder="1" applyAlignment="1" applyProtection="1">
      <alignment vertical="center"/>
      <protection/>
    </xf>
    <xf numFmtId="10" fontId="4" fillId="0" borderId="47" xfId="53" applyNumberFormat="1" applyFont="1" applyBorder="1" applyAlignment="1" applyProtection="1">
      <alignment horizontal="center" vertical="center"/>
      <protection/>
    </xf>
    <xf numFmtId="0" fontId="4" fillId="0" borderId="11" xfId="48" applyFont="1" applyBorder="1" applyAlignment="1" applyProtection="1">
      <alignment horizontal="center" vertical="center" wrapText="1"/>
      <protection/>
    </xf>
    <xf numFmtId="0" fontId="0" fillId="0" borderId="0" xfId="48" applyAlignment="1">
      <alignment vertical="center"/>
      <protection/>
    </xf>
    <xf numFmtId="0" fontId="5" fillId="0" borderId="46" xfId="48" applyFont="1" applyBorder="1" applyAlignment="1" applyProtection="1">
      <alignment vertical="center" wrapText="1"/>
      <protection/>
    </xf>
    <xf numFmtId="0" fontId="4" fillId="0" borderId="0" xfId="48" applyFont="1" applyBorder="1" applyAlignment="1" applyProtection="1">
      <alignment horizontal="center" vertical="top" wrapText="1"/>
      <protection/>
    </xf>
    <xf numFmtId="0" fontId="4" fillId="0" borderId="0" xfId="48" applyFont="1" applyBorder="1" applyProtection="1">
      <alignment/>
      <protection/>
    </xf>
    <xf numFmtId="0" fontId="18" fillId="0" borderId="0" xfId="48" applyFont="1" applyFill="1" applyBorder="1" applyAlignment="1" applyProtection="1">
      <alignment horizontal="center"/>
      <protection/>
    </xf>
    <xf numFmtId="0" fontId="5" fillId="0" borderId="48" xfId="48" applyFont="1" applyBorder="1" applyAlignment="1" applyProtection="1">
      <alignment vertical="center" wrapText="1"/>
      <protection/>
    </xf>
    <xf numFmtId="0" fontId="74" fillId="0" borderId="0" xfId="48" applyFont="1" applyFill="1" applyBorder="1" applyAlignment="1" applyProtection="1">
      <alignment horizontal="center"/>
      <protection/>
    </xf>
    <xf numFmtId="0" fontId="4" fillId="0" borderId="49" xfId="48" applyFont="1" applyBorder="1" applyAlignment="1" applyProtection="1">
      <alignment vertical="center"/>
      <protection/>
    </xf>
    <xf numFmtId="10" fontId="4" fillId="0" borderId="47" xfId="53" applyNumberFormat="1" applyFont="1" applyBorder="1" applyAlignment="1" applyProtection="1">
      <alignment horizontal="center"/>
      <protection/>
    </xf>
    <xf numFmtId="0" fontId="4" fillId="0" borderId="50" xfId="48" applyFont="1" applyBorder="1" applyAlignment="1" applyProtection="1">
      <alignment vertical="center"/>
      <protection/>
    </xf>
    <xf numFmtId="10" fontId="4" fillId="0" borderId="12" xfId="53" applyNumberFormat="1" applyFont="1" applyBorder="1" applyAlignment="1" applyProtection="1">
      <alignment horizontal="center"/>
      <protection/>
    </xf>
    <xf numFmtId="0" fontId="4" fillId="0" borderId="51" xfId="48" applyFont="1" applyBorder="1" applyProtection="1">
      <alignment/>
      <protection/>
    </xf>
    <xf numFmtId="10" fontId="4" fillId="0" borderId="51" xfId="53" applyNumberFormat="1" applyFont="1" applyBorder="1" applyAlignment="1" applyProtection="1">
      <alignment horizontal="center"/>
      <protection/>
    </xf>
    <xf numFmtId="0" fontId="4" fillId="0" borderId="51" xfId="48" applyFont="1" applyBorder="1" applyAlignment="1" applyProtection="1">
      <alignment horizontal="center"/>
      <protection/>
    </xf>
    <xf numFmtId="0" fontId="0" fillId="0" borderId="0" xfId="48" applyBorder="1">
      <alignment/>
      <protection/>
    </xf>
    <xf numFmtId="0" fontId="5" fillId="0" borderId="39" xfId="48" applyFont="1" applyBorder="1" applyAlignment="1" applyProtection="1">
      <alignment horizontal="left" vertical="center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5" fillId="0" borderId="0" xfId="48" applyFont="1" applyFill="1" applyBorder="1" applyAlignment="1" applyProtection="1">
      <alignment horizontal="center"/>
      <protection/>
    </xf>
    <xf numFmtId="0" fontId="4" fillId="0" borderId="31" xfId="48" applyFont="1" applyBorder="1" applyProtection="1">
      <alignment/>
      <protection/>
    </xf>
    <xf numFmtId="0" fontId="4" fillId="0" borderId="0" xfId="48" applyFont="1" applyFill="1" applyBorder="1" applyAlignment="1" applyProtection="1">
      <alignment horizontal="center"/>
      <protection/>
    </xf>
    <xf numFmtId="0" fontId="4" fillId="0" borderId="52" xfId="48" applyFont="1" applyBorder="1" applyProtection="1">
      <alignment/>
      <protection/>
    </xf>
    <xf numFmtId="0" fontId="0" fillId="0" borderId="0" xfId="48" applyProtection="1">
      <alignment/>
      <protection/>
    </xf>
    <xf numFmtId="0" fontId="0" fillId="0" borderId="53" xfId="48" applyBorder="1" applyProtection="1">
      <alignment/>
      <protection/>
    </xf>
    <xf numFmtId="0" fontId="4" fillId="0" borderId="54" xfId="48" applyFont="1" applyBorder="1" applyAlignment="1" applyProtection="1">
      <alignment horizontal="center"/>
      <protection/>
    </xf>
    <xf numFmtId="0" fontId="4" fillId="0" borderId="0" xfId="48" applyFont="1" applyProtection="1">
      <alignment/>
      <protection/>
    </xf>
    <xf numFmtId="0" fontId="4" fillId="0" borderId="0" xfId="48" applyFont="1" applyBorder="1" applyAlignment="1" applyProtection="1">
      <alignment horizontal="center"/>
      <protection/>
    </xf>
    <xf numFmtId="0" fontId="0" fillId="0" borderId="0" xfId="48" applyBorder="1" applyProtection="1">
      <alignment/>
      <protection/>
    </xf>
    <xf numFmtId="0" fontId="4" fillId="0" borderId="17" xfId="48" applyFont="1" applyBorder="1" applyProtection="1">
      <alignment/>
      <protection/>
    </xf>
    <xf numFmtId="170" fontId="4" fillId="0" borderId="54" xfId="48" applyNumberFormat="1" applyFont="1" applyBorder="1" applyAlignment="1" applyProtection="1">
      <alignment horizontal="center"/>
      <protection/>
    </xf>
    <xf numFmtId="0" fontId="4" fillId="0" borderId="31" xfId="48" applyFont="1" applyBorder="1" applyAlignment="1" applyProtection="1">
      <alignment horizontal="center"/>
      <protection/>
    </xf>
    <xf numFmtId="0" fontId="5" fillId="0" borderId="0" xfId="48" applyFont="1" applyBorder="1" applyAlignment="1" applyProtection="1">
      <alignment horizontal="left" vertical="center"/>
      <protection/>
    </xf>
    <xf numFmtId="0" fontId="6" fillId="0" borderId="0" xfId="48" applyFont="1" applyBorder="1" applyAlignment="1" applyProtection="1">
      <alignment/>
      <protection/>
    </xf>
    <xf numFmtId="0" fontId="0" fillId="0" borderId="0" xfId="48" applyAlignment="1" applyProtection="1">
      <alignment horizontal="right"/>
      <protection/>
    </xf>
    <xf numFmtId="0" fontId="0" fillId="0" borderId="34" xfId="48" applyBorder="1" applyProtection="1">
      <alignment/>
      <protection/>
    </xf>
    <xf numFmtId="0" fontId="6" fillId="0" borderId="10" xfId="48" applyFont="1" applyBorder="1" applyProtection="1">
      <alignment/>
      <protection/>
    </xf>
    <xf numFmtId="0" fontId="4" fillId="33" borderId="51" xfId="48" applyFont="1" applyFill="1" applyBorder="1" applyAlignment="1" applyProtection="1">
      <alignment horizontal="center" vertical="center"/>
      <protection locked="0"/>
    </xf>
    <xf numFmtId="0" fontId="18" fillId="0" borderId="12" xfId="48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40" xfId="48" applyFont="1" applyFill="1" applyBorder="1" applyAlignment="1" applyProtection="1">
      <alignment horizontal="center" vertical="center"/>
      <protection locked="0"/>
    </xf>
    <xf numFmtId="0" fontId="5" fillId="0" borderId="12" xfId="48" applyFont="1" applyFill="1" applyBorder="1" applyAlignment="1" applyProtection="1">
      <alignment horizontal="center" vertical="center"/>
      <protection/>
    </xf>
    <xf numFmtId="0" fontId="6" fillId="35" borderId="34" xfId="48" applyFont="1" applyFill="1" applyBorder="1" applyAlignment="1" applyProtection="1">
      <alignment horizontal="center"/>
      <protection/>
    </xf>
    <xf numFmtId="0" fontId="25" fillId="36" borderId="55" xfId="0" applyFont="1" applyFill="1" applyBorder="1" applyAlignment="1">
      <alignment horizontal="center" wrapText="1"/>
    </xf>
    <xf numFmtId="0" fontId="25" fillId="36" borderId="56" xfId="0" applyFont="1" applyFill="1" applyBorder="1" applyAlignment="1">
      <alignment horizontal="center" wrapText="1"/>
    </xf>
    <xf numFmtId="0" fontId="25" fillId="0" borderId="5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36" borderId="55" xfId="0" applyFont="1" applyFill="1" applyBorder="1" applyAlignment="1">
      <alignment horizontal="center" vertical="center" wrapText="1"/>
    </xf>
    <xf numFmtId="0" fontId="25" fillId="36" borderId="56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10" fillId="37" borderId="0" xfId="0" applyFont="1" applyFill="1" applyBorder="1" applyAlignment="1">
      <alignment vertical="top" wrapText="1"/>
    </xf>
    <xf numFmtId="0" fontId="27" fillId="30" borderId="25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30" borderId="33" xfId="0" applyFont="1" applyFill="1" applyBorder="1" applyAlignment="1">
      <alignment horizontal="center" vertical="center" wrapText="1"/>
    </xf>
    <xf numFmtId="0" fontId="25" fillId="30" borderId="62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8" fillId="0" borderId="4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5" fillId="0" borderId="64" xfId="0" applyFont="1" applyBorder="1" applyAlignment="1">
      <alignment vertical="center" wrapText="1"/>
    </xf>
    <xf numFmtId="0" fontId="11" fillId="30" borderId="57" xfId="0" applyFont="1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center" vertical="center" wrapText="1"/>
    </xf>
    <xf numFmtId="0" fontId="25" fillId="30" borderId="65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wrapText="1"/>
    </xf>
    <xf numFmtId="0" fontId="11" fillId="30" borderId="66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36" borderId="67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11" fillId="30" borderId="68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71" xfId="0" applyNumberFormat="1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5" fillId="0" borderId="73" xfId="0" applyNumberFormat="1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4" fillId="0" borderId="75" xfId="0" applyFont="1" applyBorder="1" applyAlignment="1">
      <alignment/>
    </xf>
    <xf numFmtId="0" fontId="16" fillId="0" borderId="7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5" fillId="34" borderId="55" xfId="0" applyFont="1" applyFill="1" applyBorder="1" applyAlignment="1">
      <alignment horizontal="center"/>
    </xf>
    <xf numFmtId="0" fontId="4" fillId="10" borderId="38" xfId="48" applyFont="1" applyFill="1" applyBorder="1" applyProtection="1">
      <alignment/>
      <protection/>
    </xf>
    <xf numFmtId="0" fontId="4" fillId="10" borderId="38" xfId="48" applyFont="1" applyFill="1" applyBorder="1" applyAlignment="1" applyProtection="1">
      <alignment vertical="center"/>
      <protection/>
    </xf>
    <xf numFmtId="10" fontId="4" fillId="0" borderId="12" xfId="53" applyNumberFormat="1" applyFont="1" applyBorder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/>
    </xf>
    <xf numFmtId="0" fontId="18" fillId="0" borderId="0" xfId="48" applyFont="1" applyFill="1" applyBorder="1" applyAlignment="1" applyProtection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vertical="top"/>
      <protection/>
    </xf>
    <xf numFmtId="0" fontId="6" fillId="0" borderId="78" xfId="49" applyNumberFormat="1" applyFont="1" applyFill="1" applyBorder="1" applyAlignment="1" applyProtection="1">
      <alignment horizontal="left"/>
      <protection/>
    </xf>
    <xf numFmtId="0" fontId="0" fillId="0" borderId="0" xfId="49" applyNumberFormat="1" applyFont="1" applyFill="1" applyBorder="1" applyAlignment="1" applyProtection="1">
      <alignment horizontal="left"/>
      <protection/>
    </xf>
    <xf numFmtId="0" fontId="1" fillId="0" borderId="79" xfId="49" applyNumberFormat="1" applyFont="1" applyFill="1" applyBorder="1" applyAlignment="1" applyProtection="1">
      <alignment horizontal="center" vertical="center"/>
      <protection/>
    </xf>
    <xf numFmtId="3" fontId="1" fillId="0" borderId="80" xfId="49" applyNumberFormat="1" applyFont="1" applyFill="1" applyBorder="1" applyAlignment="1" applyProtection="1">
      <alignment horizontal="right" vertical="center"/>
      <protection/>
    </xf>
    <xf numFmtId="0" fontId="1" fillId="0" borderId="0" xfId="49" applyNumberFormat="1" applyFont="1" applyFill="1" applyBorder="1" applyAlignment="1" applyProtection="1">
      <alignment vertical="center"/>
      <protection/>
    </xf>
    <xf numFmtId="0" fontId="1" fillId="0" borderId="80" xfId="49" applyFont="1" applyBorder="1" applyAlignment="1">
      <alignment/>
    </xf>
    <xf numFmtId="0" fontId="1" fillId="0" borderId="0" xfId="49" applyNumberFormat="1" applyFont="1" applyFill="1" applyBorder="1" applyAlignment="1" applyProtection="1">
      <alignment vertical="top"/>
      <protection/>
    </xf>
    <xf numFmtId="0" fontId="0" fillId="0" borderId="0" xfId="49" applyNumberFormat="1" applyFont="1" applyFill="1" applyBorder="1" applyAlignment="1" applyProtection="1">
      <alignment vertical="top"/>
      <protection/>
    </xf>
    <xf numFmtId="0" fontId="1" fillId="0" borderId="81" xfId="49" applyNumberFormat="1" applyFont="1" applyFill="1" applyBorder="1" applyAlignment="1" applyProtection="1">
      <alignment horizontal="center" vertical="center" wrapText="1"/>
      <protection/>
    </xf>
    <xf numFmtId="0" fontId="1" fillId="0" borderId="81" xfId="49" applyNumberFormat="1" applyFont="1" applyFill="1" applyBorder="1" applyAlignment="1" applyProtection="1">
      <alignment horizontal="left" vertical="center"/>
      <protection/>
    </xf>
    <xf numFmtId="0" fontId="1" fillId="0" borderId="81" xfId="49" applyNumberFormat="1" applyFont="1" applyFill="1" applyBorder="1" applyAlignment="1" applyProtection="1">
      <alignment vertical="center" wrapText="1"/>
      <protection/>
    </xf>
    <xf numFmtId="0" fontId="1" fillId="0" borderId="81" xfId="49" applyNumberFormat="1" applyFont="1" applyFill="1" applyBorder="1" applyAlignment="1" applyProtection="1">
      <alignment horizontal="center" vertical="center"/>
      <protection/>
    </xf>
    <xf numFmtId="0" fontId="1" fillId="0" borderId="81" xfId="49" applyNumberFormat="1" applyFont="1" applyFill="1" applyBorder="1" applyAlignment="1" applyProtection="1">
      <alignment horizontal="left" vertical="center" wrapText="1"/>
      <protection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82" xfId="49" applyNumberFormat="1" applyFont="1" applyFill="1" applyBorder="1" applyAlignment="1" applyProtection="1">
      <alignment horizontal="center" vertical="center"/>
      <protection/>
    </xf>
    <xf numFmtId="0" fontId="1" fillId="0" borderId="59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36" fillId="0" borderId="0" xfId="49" applyNumberFormat="1" applyFont="1" applyFill="1" applyBorder="1" applyAlignment="1" applyProtection="1">
      <alignment vertical="center" wrapText="1"/>
      <protection/>
    </xf>
    <xf numFmtId="0" fontId="1" fillId="0" borderId="44" xfId="49" applyNumberFormat="1" applyFont="1" applyFill="1" applyBorder="1" applyAlignment="1" applyProtection="1">
      <alignment vertical="top"/>
      <protection/>
    </xf>
    <xf numFmtId="0" fontId="1" fillId="0" borderId="13" xfId="49" applyNumberFormat="1" applyFont="1" applyFill="1" applyBorder="1" applyAlignment="1" applyProtection="1">
      <alignment vertical="top"/>
      <protection/>
    </xf>
    <xf numFmtId="3" fontId="35" fillId="10" borderId="54" xfId="49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3" fontId="0" fillId="0" borderId="84" xfId="49" applyNumberFormat="1" applyFont="1" applyFill="1" applyBorder="1" applyAlignment="1" applyProtection="1">
      <alignment horizontal="right" vertical="center"/>
      <protection/>
    </xf>
    <xf numFmtId="0" fontId="37" fillId="0" borderId="67" xfId="0" applyFont="1" applyBorder="1" applyAlignment="1">
      <alignment vertical="top" wrapText="1"/>
    </xf>
    <xf numFmtId="0" fontId="10" fillId="30" borderId="25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7" fillId="0" borderId="55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37" fillId="0" borderId="26" xfId="0" applyFont="1" applyBorder="1" applyAlignment="1">
      <alignment wrapText="1"/>
    </xf>
    <xf numFmtId="0" fontId="37" fillId="0" borderId="11" xfId="0" applyFont="1" applyBorder="1" applyAlignment="1">
      <alignment horizontal="right"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30" borderId="25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49" applyNumberFormat="1" applyFont="1" applyFill="1" applyBorder="1" applyAlignment="1" applyProtection="1">
      <alignment horizontal="left" vertical="top"/>
      <protection/>
    </xf>
    <xf numFmtId="0" fontId="18" fillId="0" borderId="12" xfId="48" applyFont="1" applyBorder="1" applyAlignment="1" applyProtection="1">
      <alignment horizontal="left" vertical="center" wrapText="1"/>
      <protection/>
    </xf>
    <xf numFmtId="3" fontId="1" fillId="0" borderId="80" xfId="49" applyNumberFormat="1" applyFont="1" applyFill="1" applyBorder="1" applyAlignment="1" applyProtection="1">
      <alignment horizontal="center" vertical="center"/>
      <protection/>
    </xf>
    <xf numFmtId="3" fontId="35" fillId="10" borderId="54" xfId="49" applyNumberFormat="1" applyFont="1" applyFill="1" applyBorder="1" applyAlignment="1" applyProtection="1">
      <alignment horizontal="center" vertical="center"/>
      <protection/>
    </xf>
    <xf numFmtId="0" fontId="1" fillId="10" borderId="81" xfId="49" applyNumberFormat="1" applyFont="1" applyFill="1" applyBorder="1" applyAlignment="1" applyProtection="1">
      <alignment vertical="center" wrapText="1"/>
      <protection/>
    </xf>
    <xf numFmtId="3" fontId="1" fillId="10" borderId="80" xfId="49" applyNumberFormat="1" applyFont="1" applyFill="1" applyBorder="1" applyAlignment="1" applyProtection="1">
      <alignment horizontal="center" vertical="center"/>
      <protection/>
    </xf>
    <xf numFmtId="3" fontId="35" fillId="12" borderId="54" xfId="49" applyNumberFormat="1" applyFont="1" applyFill="1" applyBorder="1" applyAlignment="1" applyProtection="1">
      <alignment horizontal="center" vertical="center"/>
      <protection/>
    </xf>
    <xf numFmtId="0" fontId="1" fillId="10" borderId="57" xfId="0" applyFont="1" applyFill="1" applyBorder="1" applyAlignment="1">
      <alignment horizontal="left" vertical="center" wrapText="1"/>
    </xf>
    <xf numFmtId="3" fontId="1" fillId="10" borderId="84" xfId="49" applyNumberFormat="1" applyFont="1" applyFill="1" applyBorder="1" applyAlignment="1" applyProtection="1">
      <alignment horizontal="right" vertical="center"/>
      <protection/>
    </xf>
    <xf numFmtId="3" fontId="1" fillId="10" borderId="80" xfId="49" applyNumberFormat="1" applyFont="1" applyFill="1" applyBorder="1" applyAlignment="1" applyProtection="1">
      <alignment horizontal="right" vertical="center"/>
      <protection/>
    </xf>
    <xf numFmtId="3" fontId="35" fillId="35" borderId="54" xfId="49" applyNumberFormat="1" applyFont="1" applyFill="1" applyBorder="1" applyAlignment="1" applyProtection="1">
      <alignment horizontal="right" vertical="center"/>
      <protection/>
    </xf>
    <xf numFmtId="0" fontId="5" fillId="35" borderId="10" xfId="48" applyFont="1" applyFill="1" applyBorder="1" applyAlignment="1" applyProtection="1">
      <alignment horizontal="center" vertical="center"/>
      <protection/>
    </xf>
    <xf numFmtId="0" fontId="5" fillId="35" borderId="85" xfId="48" applyFont="1" applyFill="1" applyBorder="1" applyAlignment="1" applyProtection="1">
      <alignment horizontal="center" vertical="center"/>
      <protection/>
    </xf>
    <xf numFmtId="0" fontId="9" fillId="35" borderId="34" xfId="48" applyFont="1" applyFill="1" applyBorder="1" applyAlignment="1" applyProtection="1">
      <alignment horizontal="center" vertical="center"/>
      <protection/>
    </xf>
    <xf numFmtId="0" fontId="9" fillId="35" borderId="12" xfId="48" applyFont="1" applyFill="1" applyBorder="1" applyAlignment="1" applyProtection="1">
      <alignment horizontal="center" vertical="center"/>
      <protection/>
    </xf>
    <xf numFmtId="0" fontId="4" fillId="35" borderId="34" xfId="48" applyFont="1" applyFill="1" applyBorder="1" applyAlignment="1" applyProtection="1">
      <alignment horizontal="center" vertical="center"/>
      <protection/>
    </xf>
    <xf numFmtId="0" fontId="4" fillId="35" borderId="12" xfId="48" applyFont="1" applyFill="1" applyBorder="1" applyAlignment="1" applyProtection="1">
      <alignment horizontal="center" vertical="center"/>
      <protection/>
    </xf>
    <xf numFmtId="0" fontId="9" fillId="35" borderId="12" xfId="48" applyFont="1" applyFill="1" applyBorder="1" applyAlignment="1" applyProtection="1">
      <alignment vertical="center"/>
      <protection/>
    </xf>
    <xf numFmtId="0" fontId="15" fillId="35" borderId="12" xfId="48" applyFont="1" applyFill="1" applyBorder="1" applyAlignment="1" applyProtection="1">
      <alignment horizontal="center" vertical="center"/>
      <protection/>
    </xf>
    <xf numFmtId="0" fontId="14" fillId="35" borderId="12" xfId="48" applyFont="1" applyFill="1" applyBorder="1" applyAlignment="1" applyProtection="1">
      <alignment horizontal="center" vertical="center"/>
      <protection/>
    </xf>
    <xf numFmtId="0" fontId="5" fillId="35" borderId="12" xfId="48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37" borderId="86" xfId="0" applyFont="1" applyFill="1" applyBorder="1" applyAlignment="1">
      <alignment horizontal="center" vertical="top" wrapText="1"/>
    </xf>
    <xf numFmtId="0" fontId="6" fillId="37" borderId="87" xfId="0" applyFont="1" applyFill="1" applyBorder="1" applyAlignment="1">
      <alignment horizontal="center" vertical="top" wrapText="1"/>
    </xf>
    <xf numFmtId="0" fontId="10" fillId="37" borderId="87" xfId="0" applyFont="1" applyFill="1" applyBorder="1" applyAlignment="1">
      <alignment horizontal="center" vertical="top" wrapText="1"/>
    </xf>
    <xf numFmtId="0" fontId="10" fillId="37" borderId="35" xfId="0" applyFont="1" applyFill="1" applyBorder="1" applyAlignment="1">
      <alignment horizontal="center" vertical="top" wrapText="1"/>
    </xf>
    <xf numFmtId="0" fontId="10" fillId="37" borderId="38" xfId="0" applyFont="1" applyFill="1" applyBorder="1" applyAlignment="1">
      <alignment horizontal="right" vertical="top" wrapText="1"/>
    </xf>
    <xf numFmtId="0" fontId="10" fillId="37" borderId="0" xfId="0" applyFont="1" applyFill="1" applyBorder="1" applyAlignment="1">
      <alignment horizontal="right" vertical="top" wrapText="1"/>
    </xf>
    <xf numFmtId="0" fontId="37" fillId="37" borderId="0" xfId="0" applyFont="1" applyFill="1" applyAlignment="1">
      <alignment horizontal="center" vertical="top" wrapText="1"/>
    </xf>
    <xf numFmtId="0" fontId="37" fillId="37" borderId="11" xfId="0" applyFont="1" applyFill="1" applyBorder="1" applyAlignment="1">
      <alignment horizontal="center" vertical="top" wrapText="1"/>
    </xf>
    <xf numFmtId="0" fontId="10" fillId="37" borderId="32" xfId="0" applyFont="1" applyFill="1" applyBorder="1" applyAlignment="1">
      <alignment horizontal="right" vertical="top" wrapText="1"/>
    </xf>
    <xf numFmtId="0" fontId="10" fillId="37" borderId="26" xfId="0" applyFont="1" applyFill="1" applyBorder="1" applyAlignment="1">
      <alignment horizontal="right" vertical="top" wrapText="1"/>
    </xf>
    <xf numFmtId="0" fontId="7" fillId="37" borderId="26" xfId="36" applyFont="1" applyFill="1" applyBorder="1" applyAlignment="1" applyProtection="1">
      <alignment horizontal="center" vertical="top" wrapText="1"/>
      <protection/>
    </xf>
    <xf numFmtId="0" fontId="7" fillId="37" borderId="25" xfId="36" applyFont="1" applyFill="1" applyBorder="1" applyAlignment="1" applyProtection="1">
      <alignment horizontal="center" vertical="top" wrapText="1"/>
      <protection/>
    </xf>
    <xf numFmtId="0" fontId="10" fillId="37" borderId="51" xfId="0" applyFont="1" applyFill="1" applyBorder="1" applyAlignment="1">
      <alignment vertical="top" wrapText="1"/>
    </xf>
    <xf numFmtId="0" fontId="10" fillId="0" borderId="86" xfId="0" applyFont="1" applyBorder="1" applyAlignment="1">
      <alignment vertical="top" wrapText="1"/>
    </xf>
    <xf numFmtId="0" fontId="10" fillId="0" borderId="87" xfId="0" applyFont="1" applyBorder="1" applyAlignment="1">
      <alignment vertical="top" wrapText="1"/>
    </xf>
    <xf numFmtId="0" fontId="10" fillId="0" borderId="61" xfId="0" applyFont="1" applyBorder="1" applyAlignment="1">
      <alignment vertical="top" wrapText="1"/>
    </xf>
    <xf numFmtId="0" fontId="10" fillId="0" borderId="89" xfId="0" applyFont="1" applyBorder="1" applyAlignment="1">
      <alignment vertical="top" wrapText="1"/>
    </xf>
    <xf numFmtId="0" fontId="10" fillId="0" borderId="90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30" borderId="91" xfId="0" applyFont="1" applyFill="1" applyBorder="1" applyAlignment="1">
      <alignment horizontal="center" vertical="center" wrapText="1"/>
    </xf>
    <xf numFmtId="0" fontId="10" fillId="30" borderId="87" xfId="0" applyFont="1" applyFill="1" applyBorder="1" applyAlignment="1">
      <alignment horizontal="center" vertical="center" wrapText="1"/>
    </xf>
    <xf numFmtId="0" fontId="10" fillId="30" borderId="35" xfId="0" applyFont="1" applyFill="1" applyBorder="1" applyAlignment="1">
      <alignment horizontal="center" vertical="center" wrapText="1"/>
    </xf>
    <xf numFmtId="0" fontId="10" fillId="30" borderId="92" xfId="0" applyFont="1" applyFill="1" applyBorder="1" applyAlignment="1">
      <alignment horizontal="center" vertical="center" wrapText="1"/>
    </xf>
    <xf numFmtId="0" fontId="10" fillId="30" borderId="90" xfId="0" applyFont="1" applyFill="1" applyBorder="1" applyAlignment="1">
      <alignment horizontal="center" vertical="center" wrapText="1"/>
    </xf>
    <xf numFmtId="0" fontId="10" fillId="30" borderId="56" xfId="0" applyFont="1" applyFill="1" applyBorder="1" applyAlignment="1">
      <alignment horizontal="center" vertical="center" wrapText="1"/>
    </xf>
    <xf numFmtId="0" fontId="10" fillId="0" borderId="93" xfId="0" applyFont="1" applyBorder="1" applyAlignment="1">
      <alignment vertical="top" wrapText="1"/>
    </xf>
    <xf numFmtId="0" fontId="10" fillId="0" borderId="94" xfId="0" applyFont="1" applyBorder="1" applyAlignment="1">
      <alignment vertical="top" wrapText="1"/>
    </xf>
    <xf numFmtId="0" fontId="10" fillId="0" borderId="95" xfId="0" applyFont="1" applyBorder="1" applyAlignment="1">
      <alignment vertical="top" wrapText="1"/>
    </xf>
    <xf numFmtId="0" fontId="10" fillId="0" borderId="96" xfId="0" applyFont="1" applyBorder="1" applyAlignment="1">
      <alignment vertical="top" wrapText="1"/>
    </xf>
    <xf numFmtId="0" fontId="10" fillId="0" borderId="93" xfId="0" applyFont="1" applyBorder="1" applyAlignment="1">
      <alignment horizontal="right" vertical="top" wrapText="1"/>
    </xf>
    <xf numFmtId="0" fontId="10" fillId="0" borderId="94" xfId="0" applyFont="1" applyBorder="1" applyAlignment="1">
      <alignment horizontal="right" vertical="top" wrapText="1"/>
    </xf>
    <xf numFmtId="0" fontId="10" fillId="0" borderId="96" xfId="0" applyFont="1" applyBorder="1" applyAlignment="1">
      <alignment horizontal="right" vertical="top" wrapText="1"/>
    </xf>
    <xf numFmtId="0" fontId="37" fillId="0" borderId="89" xfId="0" applyFont="1" applyBorder="1" applyAlignment="1">
      <alignment vertical="top" wrapText="1"/>
    </xf>
    <xf numFmtId="0" fontId="37" fillId="0" borderId="90" xfId="0" applyFont="1" applyBorder="1" applyAlignment="1">
      <alignment vertical="top" wrapText="1"/>
    </xf>
    <xf numFmtId="0" fontId="10" fillId="0" borderId="92" xfId="0" applyFont="1" applyBorder="1" applyAlignment="1">
      <alignment vertical="top" wrapText="1"/>
    </xf>
    <xf numFmtId="0" fontId="10" fillId="0" borderId="56" xfId="0" applyFont="1" applyBorder="1" applyAlignment="1">
      <alignment vertical="top" wrapText="1"/>
    </xf>
    <xf numFmtId="0" fontId="10" fillId="0" borderId="83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97" xfId="0" applyFont="1" applyBorder="1" applyAlignment="1">
      <alignment vertical="top" wrapText="1"/>
    </xf>
    <xf numFmtId="0" fontId="10" fillId="0" borderId="9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99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37" borderId="87" xfId="0" applyFont="1" applyFill="1" applyBorder="1" applyAlignment="1">
      <alignment vertical="top" wrapText="1"/>
    </xf>
    <xf numFmtId="0" fontId="10" fillId="37" borderId="0" xfId="0" applyFont="1" applyFill="1" applyAlignment="1">
      <alignment vertical="top" wrapText="1"/>
    </xf>
    <xf numFmtId="0" fontId="10" fillId="37" borderId="26" xfId="0" applyFont="1" applyFill="1" applyBorder="1" applyAlignment="1">
      <alignment vertical="top" wrapText="1"/>
    </xf>
    <xf numFmtId="0" fontId="38" fillId="0" borderId="86" xfId="0" applyFont="1" applyBorder="1" applyAlignment="1">
      <alignment horizontal="center" wrapText="1"/>
    </xf>
    <xf numFmtId="0" fontId="38" fillId="0" borderId="87" xfId="0" applyFont="1" applyBorder="1" applyAlignment="1">
      <alignment horizontal="center" wrapText="1"/>
    </xf>
    <xf numFmtId="0" fontId="38" fillId="0" borderId="61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38" fillId="0" borderId="89" xfId="0" applyFont="1" applyBorder="1" applyAlignment="1">
      <alignment horizontal="center" wrapText="1"/>
    </xf>
    <xf numFmtId="0" fontId="38" fillId="0" borderId="90" xfId="0" applyFont="1" applyBorder="1" applyAlignment="1">
      <alignment horizontal="center" wrapText="1"/>
    </xf>
    <xf numFmtId="0" fontId="38" fillId="0" borderId="55" xfId="0" applyFont="1" applyBorder="1" applyAlignment="1">
      <alignment horizontal="center" wrapText="1"/>
    </xf>
    <xf numFmtId="0" fontId="39" fillId="0" borderId="91" xfId="0" applyFont="1" applyBorder="1" applyAlignment="1">
      <alignment vertical="top" wrapText="1"/>
    </xf>
    <xf numFmtId="0" fontId="39" fillId="0" borderId="87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9" fillId="0" borderId="98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10" fillId="0" borderId="93" xfId="0" applyFont="1" applyBorder="1" applyAlignment="1">
      <alignment horizontal="center" wrapText="1"/>
    </xf>
    <xf numFmtId="0" fontId="10" fillId="0" borderId="94" xfId="0" applyFont="1" applyBorder="1" applyAlignment="1">
      <alignment horizontal="center" wrapText="1"/>
    </xf>
    <xf numFmtId="0" fontId="10" fillId="0" borderId="83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97" xfId="0" applyFont="1" applyBorder="1" applyAlignment="1">
      <alignment horizontal="center" wrapText="1"/>
    </xf>
    <xf numFmtId="0" fontId="37" fillId="0" borderId="95" xfId="0" applyFont="1" applyBorder="1" applyAlignment="1">
      <alignment vertical="top" wrapText="1"/>
    </xf>
    <xf numFmtId="0" fontId="37" fillId="0" borderId="94" xfId="0" applyFont="1" applyBorder="1" applyAlignment="1">
      <alignment vertical="top" wrapText="1"/>
    </xf>
    <xf numFmtId="0" fontId="37" fillId="0" borderId="96" xfId="0" applyFont="1" applyBorder="1" applyAlignment="1">
      <alignment vertical="top" wrapText="1"/>
    </xf>
    <xf numFmtId="0" fontId="37" fillId="0" borderId="98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7" fillId="0" borderId="98" xfId="36" applyFont="1" applyBorder="1" applyAlignment="1" applyProtection="1">
      <alignment vertical="top" wrapText="1"/>
      <protection/>
    </xf>
    <xf numFmtId="0" fontId="7" fillId="0" borderId="0" xfId="36" applyFont="1" applyAlignment="1" applyProtection="1">
      <alignment vertical="top" wrapText="1"/>
      <protection/>
    </xf>
    <xf numFmtId="0" fontId="7" fillId="0" borderId="11" xfId="36" applyFont="1" applyBorder="1" applyAlignment="1" applyProtection="1">
      <alignment vertical="top" wrapText="1"/>
      <protection/>
    </xf>
    <xf numFmtId="0" fontId="37" fillId="0" borderId="99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87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30" borderId="34" xfId="0" applyFont="1" applyFill="1" applyBorder="1" applyAlignment="1">
      <alignment horizontal="center" vertical="center" wrapText="1"/>
    </xf>
    <xf numFmtId="0" fontId="37" fillId="30" borderId="51" xfId="0" applyFont="1" applyFill="1" applyBorder="1" applyAlignment="1">
      <alignment horizontal="center" vertical="center" wrapText="1"/>
    </xf>
    <xf numFmtId="0" fontId="37" fillId="3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38" xfId="0" applyFont="1" applyBorder="1" applyAlignment="1">
      <alignment wrapText="1"/>
    </xf>
    <xf numFmtId="0" fontId="37" fillId="0" borderId="5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51" xfId="0" applyFont="1" applyBorder="1" applyAlignment="1">
      <alignment wrapText="1"/>
    </xf>
    <xf numFmtId="0" fontId="37" fillId="0" borderId="0" xfId="0" applyFont="1" applyAlignment="1">
      <alignment horizontal="right" wrapText="1"/>
    </xf>
    <xf numFmtId="0" fontId="1" fillId="0" borderId="39" xfId="48" applyFont="1" applyBorder="1" applyAlignment="1" applyProtection="1">
      <alignment horizontal="center" vertical="center"/>
      <protection/>
    </xf>
    <xf numFmtId="0" fontId="1" fillId="0" borderId="33" xfId="48" applyFont="1" applyBorder="1" applyAlignment="1" applyProtection="1">
      <alignment horizontal="center" vertical="center"/>
      <protection/>
    </xf>
    <xf numFmtId="0" fontId="6" fillId="0" borderId="39" xfId="48" applyFont="1" applyBorder="1" applyAlignment="1" applyProtection="1">
      <alignment horizontal="center" vertical="center"/>
      <protection/>
    </xf>
    <xf numFmtId="0" fontId="6" fillId="0" borderId="33" xfId="48" applyFont="1" applyBorder="1" applyAlignment="1" applyProtection="1">
      <alignment horizontal="center" vertical="center"/>
      <protection/>
    </xf>
    <xf numFmtId="0" fontId="6" fillId="35" borderId="34" xfId="48" applyFont="1" applyFill="1" applyBorder="1" applyAlignment="1" applyProtection="1">
      <alignment horizontal="center"/>
      <protection/>
    </xf>
    <xf numFmtId="0" fontId="6" fillId="35" borderId="10" xfId="48" applyFont="1" applyFill="1" applyBorder="1" applyAlignment="1" applyProtection="1">
      <alignment horizontal="center"/>
      <protection/>
    </xf>
    <xf numFmtId="0" fontId="6" fillId="0" borderId="34" xfId="48" applyFont="1" applyBorder="1" applyAlignment="1" applyProtection="1">
      <alignment horizontal="center"/>
      <protection/>
    </xf>
    <xf numFmtId="0" fontId="6" fillId="0" borderId="10" xfId="48" applyFont="1" applyBorder="1" applyAlignment="1" applyProtection="1">
      <alignment horizontal="center"/>
      <protection/>
    </xf>
    <xf numFmtId="0" fontId="18" fillId="0" borderId="39" xfId="48" applyFont="1" applyBorder="1" applyAlignment="1" applyProtection="1">
      <alignment horizontal="center" vertical="center" wrapText="1"/>
      <protection/>
    </xf>
    <xf numFmtId="0" fontId="18" fillId="0" borderId="27" xfId="48" applyFont="1" applyBorder="1" applyAlignment="1" applyProtection="1">
      <alignment horizontal="center" vertical="center" wrapText="1"/>
      <protection/>
    </xf>
    <xf numFmtId="0" fontId="18" fillId="0" borderId="33" xfId="48" applyFont="1" applyBorder="1" applyAlignment="1" applyProtection="1">
      <alignment horizontal="center" vertical="center" wrapText="1"/>
      <protection/>
    </xf>
    <xf numFmtId="10" fontId="4" fillId="0" borderId="39" xfId="53" applyNumberFormat="1" applyFont="1" applyBorder="1" applyAlignment="1" applyProtection="1">
      <alignment horizontal="center" vertical="center"/>
      <protection/>
    </xf>
    <xf numFmtId="10" fontId="4" fillId="0" borderId="27" xfId="53" applyNumberFormat="1" applyFont="1" applyBorder="1" applyAlignment="1" applyProtection="1">
      <alignment horizontal="center" vertical="center"/>
      <protection/>
    </xf>
    <xf numFmtId="10" fontId="4" fillId="0" borderId="33" xfId="53" applyNumberFormat="1" applyFont="1" applyBorder="1" applyAlignment="1" applyProtection="1">
      <alignment horizontal="center" vertical="center"/>
      <protection/>
    </xf>
    <xf numFmtId="0" fontId="5" fillId="35" borderId="39" xfId="48" applyFont="1" applyFill="1" applyBorder="1" applyAlignment="1" applyProtection="1">
      <alignment horizontal="center" vertical="center"/>
      <protection/>
    </xf>
    <xf numFmtId="0" fontId="5" fillId="35" borderId="27" xfId="48" applyFont="1" applyFill="1" applyBorder="1" applyAlignment="1" applyProtection="1">
      <alignment horizontal="center" vertical="center"/>
      <protection/>
    </xf>
    <xf numFmtId="0" fontId="5" fillId="35" borderId="33" xfId="48" applyFont="1" applyFill="1" applyBorder="1" applyAlignment="1" applyProtection="1">
      <alignment horizontal="center" vertical="center"/>
      <protection/>
    </xf>
    <xf numFmtId="0" fontId="4" fillId="33" borderId="39" xfId="48" applyFont="1" applyFill="1" applyBorder="1" applyAlignment="1" applyProtection="1">
      <alignment horizontal="center" vertical="center"/>
      <protection locked="0"/>
    </xf>
    <xf numFmtId="0" fontId="4" fillId="33" borderId="27" xfId="48" applyFont="1" applyFill="1" applyBorder="1" applyAlignment="1" applyProtection="1">
      <alignment horizontal="center" vertical="center"/>
      <protection locked="0"/>
    </xf>
    <xf numFmtId="0" fontId="4" fillId="33" borderId="33" xfId="48" applyFont="1" applyFill="1" applyBorder="1" applyAlignment="1" applyProtection="1">
      <alignment horizontal="center" vertical="center"/>
      <protection locked="0"/>
    </xf>
    <xf numFmtId="0" fontId="5" fillId="0" borderId="39" xfId="48" applyFont="1" applyBorder="1" applyAlignment="1" applyProtection="1">
      <alignment horizontal="center" vertical="center"/>
      <protection/>
    </xf>
    <xf numFmtId="0" fontId="5" fillId="0" borderId="27" xfId="48" applyFont="1" applyBorder="1" applyAlignment="1" applyProtection="1">
      <alignment horizontal="center" vertical="center"/>
      <protection/>
    </xf>
    <xf numFmtId="0" fontId="5" fillId="0" borderId="33" xfId="48" applyFont="1" applyBorder="1" applyAlignment="1" applyProtection="1">
      <alignment horizontal="center" vertical="center"/>
      <protection/>
    </xf>
    <xf numFmtId="0" fontId="5" fillId="35" borderId="34" xfId="48" applyFont="1" applyFill="1" applyBorder="1" applyAlignment="1" applyProtection="1">
      <alignment horizontal="center" vertical="center"/>
      <protection/>
    </xf>
    <xf numFmtId="0" fontId="5" fillId="35" borderId="10" xfId="48" applyFont="1" applyFill="1" applyBorder="1" applyAlignment="1" applyProtection="1">
      <alignment horizontal="center" vertical="center"/>
      <protection/>
    </xf>
    <xf numFmtId="0" fontId="4" fillId="33" borderId="34" xfId="48" applyFont="1" applyFill="1" applyBorder="1" applyAlignment="1" applyProtection="1">
      <alignment horizontal="center" vertical="center"/>
      <protection locked="0"/>
    </xf>
    <xf numFmtId="0" fontId="4" fillId="33" borderId="10" xfId="48" applyFont="1" applyFill="1" applyBorder="1" applyAlignment="1" applyProtection="1">
      <alignment horizontal="center" vertical="center"/>
      <protection locked="0"/>
    </xf>
    <xf numFmtId="0" fontId="4" fillId="38" borderId="34" xfId="48" applyFont="1" applyFill="1" applyBorder="1" applyAlignment="1" applyProtection="1">
      <alignment horizontal="center" vertical="center"/>
      <protection locked="0"/>
    </xf>
    <xf numFmtId="0" fontId="4" fillId="38" borderId="10" xfId="48" applyFont="1" applyFill="1" applyBorder="1" applyAlignment="1" applyProtection="1">
      <alignment horizontal="center" vertical="center"/>
      <protection locked="0"/>
    </xf>
    <xf numFmtId="0" fontId="4" fillId="33" borderId="34" xfId="48" applyFont="1" applyFill="1" applyBorder="1" applyAlignment="1" applyProtection="1">
      <alignment horizontal="center"/>
      <protection locked="0"/>
    </xf>
    <xf numFmtId="0" fontId="4" fillId="33" borderId="10" xfId="48" applyFont="1" applyFill="1" applyBorder="1" applyAlignment="1" applyProtection="1">
      <alignment horizontal="center"/>
      <protection locked="0"/>
    </xf>
    <xf numFmtId="0" fontId="4" fillId="33" borderId="38" xfId="48" applyFont="1" applyFill="1" applyBorder="1" applyAlignment="1" applyProtection="1">
      <alignment horizontal="center"/>
      <protection locked="0"/>
    </xf>
    <xf numFmtId="0" fontId="4" fillId="33" borderId="11" xfId="48" applyFont="1" applyFill="1" applyBorder="1" applyAlignment="1" applyProtection="1">
      <alignment horizontal="center"/>
      <protection locked="0"/>
    </xf>
    <xf numFmtId="0" fontId="4" fillId="38" borderId="34" xfId="48" applyFont="1" applyFill="1" applyBorder="1" applyAlignment="1" applyProtection="1">
      <alignment horizontal="center"/>
      <protection locked="0"/>
    </xf>
    <xf numFmtId="0" fontId="4" fillId="38" borderId="10" xfId="48" applyFont="1" applyFill="1" applyBorder="1" applyAlignment="1" applyProtection="1">
      <alignment horizontal="center"/>
      <protection locked="0"/>
    </xf>
    <xf numFmtId="0" fontId="4" fillId="33" borderId="40" xfId="48" applyFont="1" applyFill="1" applyBorder="1" applyAlignment="1" applyProtection="1">
      <alignment horizontal="center" vertical="center"/>
      <protection locked="0"/>
    </xf>
    <xf numFmtId="0" fontId="4" fillId="33" borderId="100" xfId="48" applyFont="1" applyFill="1" applyBorder="1" applyAlignment="1" applyProtection="1">
      <alignment horizontal="center" vertical="center"/>
      <protection locked="0"/>
    </xf>
    <xf numFmtId="0" fontId="4" fillId="33" borderId="101" xfId="48" applyFont="1" applyFill="1" applyBorder="1" applyAlignment="1" applyProtection="1">
      <alignment horizontal="center" vertical="center"/>
      <protection locked="0"/>
    </xf>
    <xf numFmtId="0" fontId="5" fillId="10" borderId="32" xfId="48" applyFont="1" applyFill="1" applyBorder="1" applyAlignment="1" applyProtection="1">
      <alignment horizontal="center" vertical="center"/>
      <protection/>
    </xf>
    <xf numFmtId="0" fontId="5" fillId="10" borderId="25" xfId="48" applyFont="1" applyFill="1" applyBorder="1" applyAlignment="1" applyProtection="1">
      <alignment horizontal="center" vertical="center"/>
      <protection/>
    </xf>
    <xf numFmtId="0" fontId="4" fillId="35" borderId="34" xfId="48" applyFont="1" applyFill="1" applyBorder="1" applyAlignment="1" applyProtection="1">
      <alignment horizontal="center" vertical="center"/>
      <protection/>
    </xf>
    <xf numFmtId="0" fontId="4" fillId="35" borderId="10" xfId="48" applyFont="1" applyFill="1" applyBorder="1" applyAlignment="1" applyProtection="1">
      <alignment horizontal="center" vertical="center"/>
      <protection/>
    </xf>
    <xf numFmtId="0" fontId="4" fillId="35" borderId="34" xfId="48" applyFont="1" applyFill="1" applyBorder="1" applyAlignment="1" applyProtection="1">
      <alignment horizontal="center"/>
      <protection/>
    </xf>
    <xf numFmtId="0" fontId="4" fillId="35" borderId="10" xfId="48" applyFont="1" applyFill="1" applyBorder="1" applyAlignment="1" applyProtection="1">
      <alignment horizontal="center"/>
      <protection/>
    </xf>
    <xf numFmtId="0" fontId="4" fillId="10" borderId="34" xfId="48" applyFont="1" applyFill="1" applyBorder="1" applyAlignment="1" applyProtection="1">
      <alignment horizontal="center" vertical="center"/>
      <protection/>
    </xf>
    <xf numFmtId="0" fontId="4" fillId="10" borderId="51" xfId="48" applyFont="1" applyFill="1" applyBorder="1" applyAlignment="1" applyProtection="1">
      <alignment horizontal="center" vertical="center"/>
      <protection/>
    </xf>
    <xf numFmtId="0" fontId="4" fillId="10" borderId="34" xfId="48" applyNumberFormat="1" applyFont="1" applyFill="1" applyBorder="1" applyAlignment="1" applyProtection="1">
      <alignment horizontal="center" vertical="center"/>
      <protection/>
    </xf>
    <xf numFmtId="49" fontId="4" fillId="10" borderId="51" xfId="48" applyNumberFormat="1" applyFont="1" applyFill="1" applyBorder="1" applyAlignment="1" applyProtection="1">
      <alignment horizontal="center" vertical="center"/>
      <protection/>
    </xf>
    <xf numFmtId="0" fontId="4" fillId="10" borderId="10" xfId="48" applyNumberFormat="1" applyFont="1" applyFill="1" applyBorder="1" applyAlignment="1" applyProtection="1">
      <alignment horizontal="center" vertical="center"/>
      <protection/>
    </xf>
    <xf numFmtId="0" fontId="15" fillId="10" borderId="34" xfId="48" applyFont="1" applyFill="1" applyBorder="1" applyAlignment="1" applyProtection="1">
      <alignment horizontal="center" vertical="center"/>
      <protection/>
    </xf>
    <xf numFmtId="0" fontId="15" fillId="10" borderId="51" xfId="48" applyFont="1" applyFill="1" applyBorder="1" applyAlignment="1" applyProtection="1">
      <alignment horizontal="center" vertical="center"/>
      <protection/>
    </xf>
    <xf numFmtId="0" fontId="15" fillId="10" borderId="10" xfId="48" applyFont="1" applyFill="1" applyBorder="1" applyAlignment="1" applyProtection="1">
      <alignment horizontal="center" vertical="center"/>
      <protection/>
    </xf>
    <xf numFmtId="10" fontId="4" fillId="0" borderId="34" xfId="48" applyNumberFormat="1" applyFont="1" applyBorder="1" applyAlignment="1" applyProtection="1">
      <alignment horizontal="center" vertical="center"/>
      <protection/>
    </xf>
    <xf numFmtId="10" fontId="4" fillId="0" borderId="10" xfId="48" applyNumberFormat="1" applyFont="1" applyBorder="1" applyAlignment="1" applyProtection="1">
      <alignment horizontal="center" vertical="center"/>
      <protection/>
    </xf>
    <xf numFmtId="0" fontId="4" fillId="0" borderId="34" xfId="48" applyNumberFormat="1" applyFont="1" applyBorder="1" applyAlignment="1" applyProtection="1">
      <alignment horizontal="center" vertical="center"/>
      <protection/>
    </xf>
    <xf numFmtId="49" fontId="4" fillId="0" borderId="51" xfId="48" applyNumberFormat="1" applyFont="1" applyBorder="1" applyAlignment="1" applyProtection="1">
      <alignment horizontal="center" vertical="center"/>
      <protection/>
    </xf>
    <xf numFmtId="0" fontId="4" fillId="0" borderId="34" xfId="48" applyNumberFormat="1" applyFont="1" applyFill="1" applyBorder="1" applyAlignment="1" applyProtection="1">
      <alignment horizontal="center" vertical="center"/>
      <protection/>
    </xf>
    <xf numFmtId="0" fontId="4" fillId="0" borderId="10" xfId="48" applyNumberFormat="1" applyFont="1" applyFill="1" applyBorder="1" applyAlignment="1" applyProtection="1">
      <alignment horizontal="center" vertical="center"/>
      <protection/>
    </xf>
    <xf numFmtId="10" fontId="4" fillId="0" borderId="34" xfId="53" applyNumberFormat="1" applyFont="1" applyBorder="1" applyAlignment="1" applyProtection="1">
      <alignment horizontal="center" vertical="center"/>
      <protection/>
    </xf>
    <xf numFmtId="10" fontId="4" fillId="0" borderId="51" xfId="53" applyNumberFormat="1" applyFont="1" applyBorder="1" applyAlignment="1" applyProtection="1">
      <alignment horizontal="center" vertical="center"/>
      <protection/>
    </xf>
    <xf numFmtId="10" fontId="4" fillId="0" borderId="10" xfId="53" applyNumberFormat="1" applyFont="1" applyBorder="1" applyAlignment="1" applyProtection="1">
      <alignment horizontal="center" vertical="center"/>
      <protection/>
    </xf>
    <xf numFmtId="0" fontId="4" fillId="0" borderId="51" xfId="48" applyNumberFormat="1" applyFont="1" applyBorder="1" applyAlignment="1" applyProtection="1">
      <alignment horizontal="center" vertical="center"/>
      <protection/>
    </xf>
    <xf numFmtId="0" fontId="4" fillId="0" borderId="10" xfId="48" applyNumberFormat="1" applyFont="1" applyBorder="1" applyAlignment="1" applyProtection="1">
      <alignment horizontal="center" vertical="center"/>
      <protection/>
    </xf>
    <xf numFmtId="0" fontId="4" fillId="0" borderId="34" xfId="48" applyFont="1" applyBorder="1" applyAlignment="1" applyProtection="1">
      <alignment horizontal="center" vertical="center"/>
      <protection/>
    </xf>
    <xf numFmtId="0" fontId="4" fillId="0" borderId="51" xfId="48" applyFont="1" applyBorder="1" applyAlignment="1" applyProtection="1">
      <alignment horizontal="center" vertical="center"/>
      <protection/>
    </xf>
    <xf numFmtId="0" fontId="4" fillId="10" borderId="51" xfId="48" applyNumberFormat="1" applyFont="1" applyFill="1" applyBorder="1" applyAlignment="1" applyProtection="1">
      <alignment horizontal="center" vertical="center"/>
      <protection/>
    </xf>
    <xf numFmtId="0" fontId="6" fillId="37" borderId="95" xfId="0" applyFont="1" applyFill="1" applyBorder="1" applyAlignment="1">
      <alignment horizontal="center" vertical="center" wrapText="1"/>
    </xf>
    <xf numFmtId="0" fontId="6" fillId="37" borderId="94" xfId="0" applyFont="1" applyFill="1" applyBorder="1" applyAlignment="1">
      <alignment horizontal="center" vertical="center" wrapText="1"/>
    </xf>
    <xf numFmtId="0" fontId="10" fillId="37" borderId="94" xfId="0" applyFont="1" applyFill="1" applyBorder="1" applyAlignment="1">
      <alignment horizontal="center" vertical="center" wrapText="1"/>
    </xf>
    <xf numFmtId="0" fontId="10" fillId="37" borderId="83" xfId="0" applyFont="1" applyFill="1" applyBorder="1" applyAlignment="1">
      <alignment horizontal="center" vertical="center" wrapText="1"/>
    </xf>
    <xf numFmtId="0" fontId="10" fillId="37" borderId="92" xfId="0" applyFont="1" applyFill="1" applyBorder="1" applyAlignment="1">
      <alignment horizontal="center" vertical="center" wrapText="1"/>
    </xf>
    <xf numFmtId="0" fontId="10" fillId="37" borderId="90" xfId="0" applyFont="1" applyFill="1" applyBorder="1" applyAlignment="1">
      <alignment horizontal="center" vertical="center" wrapText="1"/>
    </xf>
    <xf numFmtId="0" fontId="7" fillId="37" borderId="90" xfId="36" applyFont="1" applyFill="1" applyBorder="1" applyAlignment="1" applyProtection="1">
      <alignment horizontal="center" vertical="center" wrapText="1"/>
      <protection/>
    </xf>
    <xf numFmtId="0" fontId="7" fillId="37" borderId="55" xfId="36" applyFont="1" applyFill="1" applyBorder="1" applyAlignment="1" applyProtection="1">
      <alignment horizontal="center" vertical="center" wrapText="1"/>
      <protection/>
    </xf>
    <xf numFmtId="0" fontId="10" fillId="0" borderId="102" xfId="0" applyFont="1" applyBorder="1" applyAlignment="1">
      <alignment horizontal="left" vertical="center" wrapText="1"/>
    </xf>
    <xf numFmtId="0" fontId="10" fillId="0" borderId="103" xfId="0" applyFont="1" applyBorder="1" applyAlignment="1">
      <alignment horizontal="left" vertical="center" wrapText="1"/>
    </xf>
    <xf numFmtId="0" fontId="30" fillId="30" borderId="104" xfId="0" applyFont="1" applyFill="1" applyBorder="1" applyAlignment="1">
      <alignment horizontal="center" vertical="center" wrapText="1"/>
    </xf>
    <xf numFmtId="0" fontId="30" fillId="30" borderId="105" xfId="0" applyFont="1" applyFill="1" applyBorder="1" applyAlignment="1">
      <alignment horizontal="center" vertical="center" wrapText="1"/>
    </xf>
    <xf numFmtId="0" fontId="30" fillId="30" borderId="106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11" fillId="30" borderId="109" xfId="0" applyFont="1" applyFill="1" applyBorder="1" applyAlignment="1">
      <alignment horizontal="center" vertical="center" wrapText="1"/>
    </xf>
    <xf numFmtId="0" fontId="11" fillId="30" borderId="110" xfId="0" applyFont="1" applyFill="1" applyBorder="1" applyAlignment="1">
      <alignment horizontal="center" vertical="center" wrapText="1"/>
    </xf>
    <xf numFmtId="0" fontId="11" fillId="30" borderId="111" xfId="0" applyFont="1" applyFill="1" applyBorder="1" applyAlignment="1">
      <alignment horizontal="center" vertical="center" wrapText="1"/>
    </xf>
    <xf numFmtId="0" fontId="10" fillId="0" borderId="11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116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36" borderId="117" xfId="0" applyFont="1" applyFill="1" applyBorder="1" applyAlignment="1">
      <alignment horizontal="center" wrapText="1"/>
    </xf>
    <xf numFmtId="0" fontId="25" fillId="36" borderId="118" xfId="0" applyFont="1" applyFill="1" applyBorder="1" applyAlignment="1">
      <alignment horizontal="center" wrapText="1"/>
    </xf>
    <xf numFmtId="0" fontId="25" fillId="36" borderId="119" xfId="0" applyFont="1" applyFill="1" applyBorder="1" applyAlignment="1">
      <alignment horizontal="center" wrapText="1"/>
    </xf>
    <xf numFmtId="0" fontId="25" fillId="36" borderId="117" xfId="0" applyFont="1" applyFill="1" applyBorder="1" applyAlignment="1">
      <alignment horizontal="center" vertical="center" wrapText="1"/>
    </xf>
    <xf numFmtId="0" fontId="25" fillId="36" borderId="118" xfId="0" applyFont="1" applyFill="1" applyBorder="1" applyAlignment="1">
      <alignment horizontal="center" vertical="center" wrapText="1"/>
    </xf>
    <xf numFmtId="0" fontId="25" fillId="36" borderId="119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right" vertical="center" wrapText="1"/>
    </xf>
    <xf numFmtId="0" fontId="29" fillId="0" borderId="55" xfId="0" applyFont="1" applyBorder="1" applyAlignment="1">
      <alignment horizontal="right" vertical="center" wrapText="1"/>
    </xf>
    <xf numFmtId="0" fontId="25" fillId="36" borderId="38" xfId="0" applyFont="1" applyFill="1" applyBorder="1" applyAlignment="1">
      <alignment horizontal="center" vertical="top" wrapText="1"/>
    </xf>
    <xf numFmtId="0" fontId="25" fillId="36" borderId="0" xfId="0" applyFont="1" applyFill="1" applyBorder="1" applyAlignment="1">
      <alignment horizontal="center" vertical="top" wrapText="1"/>
    </xf>
    <xf numFmtId="0" fontId="25" fillId="36" borderId="92" xfId="0" applyFont="1" applyFill="1" applyBorder="1" applyAlignment="1">
      <alignment horizontal="center" vertical="center" wrapText="1"/>
    </xf>
    <xf numFmtId="0" fontId="25" fillId="36" borderId="55" xfId="0" applyFont="1" applyFill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right" vertical="center" wrapText="1"/>
    </xf>
    <xf numFmtId="0" fontId="25" fillId="36" borderId="89" xfId="0" applyFont="1" applyFill="1" applyBorder="1" applyAlignment="1">
      <alignment horizontal="center" vertical="top" wrapText="1"/>
    </xf>
    <xf numFmtId="0" fontId="25" fillId="36" borderId="90" xfId="0" applyFont="1" applyFill="1" applyBorder="1" applyAlignment="1">
      <alignment horizontal="center" vertical="top" wrapText="1"/>
    </xf>
    <xf numFmtId="0" fontId="25" fillId="36" borderId="120" xfId="0" applyFont="1" applyFill="1" applyBorder="1" applyAlignment="1">
      <alignment horizontal="center" vertical="top" wrapText="1"/>
    </xf>
    <xf numFmtId="0" fontId="25" fillId="0" borderId="95" xfId="0" applyFont="1" applyBorder="1" applyAlignment="1">
      <alignment horizontal="right" wrapText="1"/>
    </xf>
    <xf numFmtId="0" fontId="25" fillId="0" borderId="94" xfId="0" applyFont="1" applyBorder="1" applyAlignment="1">
      <alignment horizontal="right" wrapText="1"/>
    </xf>
    <xf numFmtId="0" fontId="25" fillId="0" borderId="92" xfId="0" applyFont="1" applyBorder="1" applyAlignment="1">
      <alignment horizontal="right" wrapText="1"/>
    </xf>
    <xf numFmtId="0" fontId="25" fillId="0" borderId="90" xfId="0" applyFont="1" applyBorder="1" applyAlignment="1">
      <alignment horizontal="right" wrapText="1"/>
    </xf>
    <xf numFmtId="0" fontId="1" fillId="0" borderId="94" xfId="0" applyFont="1" applyBorder="1" applyAlignment="1">
      <alignment horizontal="right" wrapText="1"/>
    </xf>
    <xf numFmtId="0" fontId="1" fillId="0" borderId="94" xfId="0" applyFont="1" applyBorder="1" applyAlignment="1">
      <alignment horizontal="right"/>
    </xf>
    <xf numFmtId="0" fontId="1" fillId="0" borderId="90" xfId="0" applyFont="1" applyBorder="1" applyAlignment="1">
      <alignment horizontal="right"/>
    </xf>
    <xf numFmtId="0" fontId="25" fillId="36" borderId="98" xfId="0" applyFont="1" applyFill="1" applyBorder="1" applyAlignment="1">
      <alignment horizontal="center" wrapText="1"/>
    </xf>
    <xf numFmtId="0" fontId="25" fillId="36" borderId="67" xfId="0" applyFont="1" applyFill="1" applyBorder="1" applyAlignment="1">
      <alignment horizontal="center" wrapText="1"/>
    </xf>
    <xf numFmtId="0" fontId="1" fillId="0" borderId="82" xfId="49" applyNumberFormat="1" applyFont="1" applyFill="1" applyBorder="1" applyAlignment="1" applyProtection="1">
      <alignment horizontal="center" vertical="center"/>
      <protection/>
    </xf>
    <xf numFmtId="0" fontId="1" fillId="0" borderId="121" xfId="49" applyNumberFormat="1" applyFont="1" applyFill="1" applyBorder="1" applyAlignment="1" applyProtection="1">
      <alignment horizontal="center" vertical="center"/>
      <protection/>
    </xf>
    <xf numFmtId="0" fontId="1" fillId="0" borderId="109" xfId="0" applyFont="1" applyBorder="1" applyAlignment="1">
      <alignment horizontal="left" vertical="center" wrapText="1"/>
    </xf>
    <xf numFmtId="0" fontId="1" fillId="0" borderId="110" xfId="0" applyFont="1" applyBorder="1" applyAlignment="1">
      <alignment horizontal="left" vertical="center" wrapText="1"/>
    </xf>
    <xf numFmtId="0" fontId="1" fillId="0" borderId="111" xfId="0" applyFont="1" applyBorder="1" applyAlignment="1">
      <alignment horizontal="left" vertical="center" wrapText="1"/>
    </xf>
    <xf numFmtId="3" fontId="1" fillId="0" borderId="122" xfId="49" applyNumberFormat="1" applyFont="1" applyFill="1" applyBorder="1" applyAlignment="1" applyProtection="1">
      <alignment horizontal="right" vertical="center"/>
      <protection/>
    </xf>
    <xf numFmtId="3" fontId="1" fillId="0" borderId="43" xfId="49" applyNumberFormat="1" applyFont="1" applyFill="1" applyBorder="1" applyAlignment="1" applyProtection="1">
      <alignment horizontal="right" vertical="center"/>
      <protection/>
    </xf>
    <xf numFmtId="0" fontId="11" fillId="0" borderId="78" xfId="49" applyNumberFormat="1" applyFont="1" applyFill="1" applyBorder="1" applyAlignment="1" applyProtection="1">
      <alignment horizontal="left"/>
      <protection/>
    </xf>
    <xf numFmtId="0" fontId="0" fillId="0" borderId="0" xfId="49" applyNumberFormat="1" applyFont="1" applyFill="1" applyBorder="1" applyAlignment="1" applyProtection="1">
      <alignment horizontal="left"/>
      <protection/>
    </xf>
    <xf numFmtId="0" fontId="11" fillId="0" borderId="0" xfId="49" applyNumberFormat="1" applyFont="1" applyFill="1" applyBorder="1" applyAlignment="1" applyProtection="1">
      <alignment horizontal="left"/>
      <protection/>
    </xf>
    <xf numFmtId="0" fontId="6" fillId="0" borderId="78" xfId="49" applyNumberFormat="1" applyFont="1" applyFill="1" applyBorder="1" applyAlignment="1" applyProtection="1">
      <alignment horizontal="left"/>
      <protection/>
    </xf>
    <xf numFmtId="3" fontId="6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49" applyNumberFormat="1" applyFont="1" applyFill="1" applyBorder="1" applyAlignment="1" applyProtection="1">
      <alignment horizontal="center" vertical="center"/>
      <protection/>
    </xf>
    <xf numFmtId="3" fontId="35" fillId="0" borderId="123" xfId="49" applyNumberFormat="1" applyFont="1" applyFill="1" applyBorder="1" applyAlignment="1" applyProtection="1">
      <alignment horizontal="center" vertical="center"/>
      <protection/>
    </xf>
    <xf numFmtId="3" fontId="35" fillId="0" borderId="124" xfId="49" applyNumberFormat="1" applyFont="1" applyFill="1" applyBorder="1" applyAlignment="1" applyProtection="1">
      <alignment horizontal="center" vertical="center"/>
      <protection/>
    </xf>
    <xf numFmtId="3" fontId="35" fillId="0" borderId="54" xfId="49" applyNumberFormat="1" applyFont="1" applyFill="1" applyBorder="1" applyAlignment="1" applyProtection="1">
      <alignment horizontal="center" vertical="center"/>
      <protection/>
    </xf>
    <xf numFmtId="3" fontId="1" fillId="10" borderId="122" xfId="49" applyNumberFormat="1" applyFont="1" applyFill="1" applyBorder="1" applyAlignment="1" applyProtection="1">
      <alignment horizontal="center" vertical="center"/>
      <protection/>
    </xf>
    <xf numFmtId="3" fontId="1" fillId="10" borderId="43" xfId="49" applyNumberFormat="1" applyFont="1" applyFill="1" applyBorder="1" applyAlignment="1" applyProtection="1">
      <alignment horizontal="center" vertical="center"/>
      <protection/>
    </xf>
    <xf numFmtId="0" fontId="1" fillId="0" borderId="123" xfId="49" applyNumberFormat="1" applyFont="1" applyFill="1" applyBorder="1" applyAlignment="1" applyProtection="1">
      <alignment horizontal="center" vertical="center"/>
      <protection/>
    </xf>
    <xf numFmtId="0" fontId="1" fillId="0" borderId="124" xfId="49" applyNumberFormat="1" applyFont="1" applyFill="1" applyBorder="1" applyAlignment="1" applyProtection="1">
      <alignment horizontal="center" vertical="center"/>
      <protection/>
    </xf>
    <xf numFmtId="3" fontId="35" fillId="0" borderId="17" xfId="49" applyNumberFormat="1" applyFont="1" applyFill="1" applyBorder="1" applyAlignment="1" applyProtection="1">
      <alignment horizontal="center" vertical="center"/>
      <protection/>
    </xf>
    <xf numFmtId="0" fontId="34" fillId="0" borderId="54" xfId="49" applyNumberFormat="1" applyFont="1" applyFill="1" applyBorder="1" applyAlignment="1" applyProtection="1">
      <alignment horizontal="right" vertical="center" wrapText="1"/>
      <protection/>
    </xf>
    <xf numFmtId="3" fontId="1" fillId="0" borderId="122" xfId="49" applyNumberFormat="1" applyFont="1" applyFill="1" applyBorder="1" applyAlignment="1" applyProtection="1">
      <alignment horizontal="center" vertical="center"/>
      <protection/>
    </xf>
    <xf numFmtId="3" fontId="1" fillId="0" borderId="43" xfId="49" applyNumberFormat="1" applyFont="1" applyFill="1" applyBorder="1" applyAlignment="1" applyProtection="1">
      <alignment horizontal="center" vertical="center"/>
      <protection/>
    </xf>
    <xf numFmtId="0" fontId="34" fillId="0" borderId="54" xfId="49" applyNumberFormat="1" applyFont="1" applyFill="1" applyBorder="1" applyAlignment="1" applyProtection="1">
      <alignment horizontal="left" vertical="center" wrapText="1"/>
      <protection/>
    </xf>
    <xf numFmtId="0" fontId="34" fillId="12" borderId="54" xfId="49" applyNumberFormat="1" applyFont="1" applyFill="1" applyBorder="1" applyAlignment="1" applyProtection="1">
      <alignment horizontal="left" vertical="center" wrapText="1"/>
      <protection/>
    </xf>
    <xf numFmtId="0" fontId="6" fillId="0" borderId="78" xfId="49" applyNumberFormat="1" applyFont="1" applyFill="1" applyBorder="1" applyAlignment="1" applyProtection="1">
      <alignment horizontal="center" vertical="top"/>
      <protection/>
    </xf>
    <xf numFmtId="0" fontId="6" fillId="0" borderId="0" xfId="49" applyNumberFormat="1" applyFont="1" applyFill="1" applyBorder="1" applyAlignment="1" applyProtection="1">
      <alignment horizontal="center" vertical="top"/>
      <protection/>
    </xf>
    <xf numFmtId="0" fontId="6" fillId="0" borderId="0" xfId="49" applyNumberFormat="1" applyFont="1" applyFill="1" applyBorder="1" applyAlignment="1" applyProtection="1">
      <alignment horizontal="left"/>
      <protection/>
    </xf>
    <xf numFmtId="0" fontId="18" fillId="0" borderId="39" xfId="48" applyFont="1" applyBorder="1" applyAlignment="1" applyProtection="1">
      <alignment horizontal="left" vertical="center" wrapText="1"/>
      <protection/>
    </xf>
    <xf numFmtId="0" fontId="18" fillId="0" borderId="27" xfId="48" applyFont="1" applyBorder="1" applyAlignment="1" applyProtection="1">
      <alignment horizontal="left" vertical="center" wrapText="1"/>
      <protection/>
    </xf>
    <xf numFmtId="0" fontId="18" fillId="0" borderId="33" xfId="48" applyFont="1" applyBorder="1" applyAlignment="1" applyProtection="1">
      <alignment horizontal="left" vertical="center" wrapText="1"/>
      <protection/>
    </xf>
    <xf numFmtId="3" fontId="1" fillId="10" borderId="122" xfId="49" applyNumberFormat="1" applyFont="1" applyFill="1" applyBorder="1" applyAlignment="1" applyProtection="1">
      <alignment horizontal="right" vertical="center"/>
      <protection/>
    </xf>
    <xf numFmtId="3" fontId="1" fillId="10" borderId="43" xfId="49" applyNumberFormat="1" applyFont="1" applyFill="1" applyBorder="1" applyAlignment="1" applyProtection="1">
      <alignment horizontal="right" vertical="center"/>
      <protection/>
    </xf>
    <xf numFmtId="0" fontId="34" fillId="35" borderId="54" xfId="49" applyNumberFormat="1" applyFont="1" applyFill="1" applyBorder="1" applyAlignment="1" applyProtection="1">
      <alignment horizontal="left" vertical="center" wrapText="1"/>
      <protection/>
    </xf>
    <xf numFmtId="0" fontId="6" fillId="0" borderId="78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1" fillId="0" borderId="78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20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30</xdr:row>
      <xdr:rowOff>47625</xdr:rowOff>
    </xdr:from>
    <xdr:to>
      <xdr:col>4</xdr:col>
      <xdr:colOff>838200</xdr:colOff>
      <xdr:row>30</xdr:row>
      <xdr:rowOff>762000</xdr:rowOff>
    </xdr:to>
    <xdr:pic>
      <xdr:nvPicPr>
        <xdr:cNvPr id="1" name="Immagine 6" descr="DownloadFile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525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10</xdr:row>
      <xdr:rowOff>161925</xdr:rowOff>
    </xdr:from>
    <xdr:to>
      <xdr:col>4</xdr:col>
      <xdr:colOff>952500</xdr:colOff>
      <xdr:row>10</xdr:row>
      <xdr:rowOff>876300</xdr:rowOff>
    </xdr:to>
    <xdr:pic>
      <xdr:nvPicPr>
        <xdr:cNvPr id="2" name="Immagine 15" descr="DownloadFile (1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5624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</xdr:row>
      <xdr:rowOff>66675</xdr:rowOff>
    </xdr:from>
    <xdr:to>
      <xdr:col>4</xdr:col>
      <xdr:colOff>1019175</xdr:colOff>
      <xdr:row>9</xdr:row>
      <xdr:rowOff>781050</xdr:rowOff>
    </xdr:to>
    <xdr:pic>
      <xdr:nvPicPr>
        <xdr:cNvPr id="3" name="Immagine 14" descr="DownloadFile (10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35814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8</xdr:row>
      <xdr:rowOff>47625</xdr:rowOff>
    </xdr:from>
    <xdr:to>
      <xdr:col>4</xdr:col>
      <xdr:colOff>990600</xdr:colOff>
      <xdr:row>8</xdr:row>
      <xdr:rowOff>762000</xdr:rowOff>
    </xdr:to>
    <xdr:pic>
      <xdr:nvPicPr>
        <xdr:cNvPr id="4" name="Immagine 17" descr="DownloadFile (1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2676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11</xdr:row>
      <xdr:rowOff>76200</xdr:rowOff>
    </xdr:from>
    <xdr:to>
      <xdr:col>4</xdr:col>
      <xdr:colOff>981075</xdr:colOff>
      <xdr:row>11</xdr:row>
      <xdr:rowOff>790575</xdr:rowOff>
    </xdr:to>
    <xdr:pic>
      <xdr:nvPicPr>
        <xdr:cNvPr id="5" name="Immagine 16" descr="DownloadFile (1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53625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38100</xdr:rowOff>
    </xdr:from>
    <xdr:to>
      <xdr:col>4</xdr:col>
      <xdr:colOff>828675</xdr:colOff>
      <xdr:row>32</xdr:row>
      <xdr:rowOff>752475</xdr:rowOff>
    </xdr:to>
    <xdr:pic>
      <xdr:nvPicPr>
        <xdr:cNvPr id="6" name="Immagine 4" descr="liberiugual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175831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13</xdr:row>
      <xdr:rowOff>85725</xdr:rowOff>
    </xdr:from>
    <xdr:to>
      <xdr:col>4</xdr:col>
      <xdr:colOff>1009650</xdr:colOff>
      <xdr:row>13</xdr:row>
      <xdr:rowOff>800100</xdr:rowOff>
    </xdr:to>
    <xdr:pic>
      <xdr:nvPicPr>
        <xdr:cNvPr id="7" name="Immagine 12" descr="DownloadFile (8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64389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15</xdr:row>
      <xdr:rowOff>104775</xdr:rowOff>
    </xdr:from>
    <xdr:to>
      <xdr:col>4</xdr:col>
      <xdr:colOff>1009650</xdr:colOff>
      <xdr:row>15</xdr:row>
      <xdr:rowOff>819150</xdr:rowOff>
    </xdr:to>
    <xdr:pic>
      <xdr:nvPicPr>
        <xdr:cNvPr id="8" name="Immagine 11" descr="DownloadFile (6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57775" y="82296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14</xdr:row>
      <xdr:rowOff>9525</xdr:rowOff>
    </xdr:from>
    <xdr:to>
      <xdr:col>4</xdr:col>
      <xdr:colOff>1009650</xdr:colOff>
      <xdr:row>14</xdr:row>
      <xdr:rowOff>723900</xdr:rowOff>
    </xdr:to>
    <xdr:pic>
      <xdr:nvPicPr>
        <xdr:cNvPr id="9" name="Immagine 10" descr="DownloadFile (5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57775" y="7248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16</xdr:row>
      <xdr:rowOff>123825</xdr:rowOff>
    </xdr:from>
    <xdr:to>
      <xdr:col>4</xdr:col>
      <xdr:colOff>904875</xdr:colOff>
      <xdr:row>16</xdr:row>
      <xdr:rowOff>838200</xdr:rowOff>
    </xdr:to>
    <xdr:pic>
      <xdr:nvPicPr>
        <xdr:cNvPr id="10" name="Immagine 13" descr="DownloadFile (9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0" y="91344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876300</xdr:colOff>
      <xdr:row>23</xdr:row>
      <xdr:rowOff>19050</xdr:rowOff>
    </xdr:to>
    <xdr:pic>
      <xdr:nvPicPr>
        <xdr:cNvPr id="11" name="Immagine 9" descr="DownloadFile (4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91075" y="1225867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20</xdr:row>
      <xdr:rowOff>85725</xdr:rowOff>
    </xdr:from>
    <xdr:to>
      <xdr:col>4</xdr:col>
      <xdr:colOff>838200</xdr:colOff>
      <xdr:row>20</xdr:row>
      <xdr:rowOff>800100</xdr:rowOff>
    </xdr:to>
    <xdr:pic>
      <xdr:nvPicPr>
        <xdr:cNvPr id="12" name="Immagine 2" descr="casapou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112299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28</xdr:row>
      <xdr:rowOff>47625</xdr:rowOff>
    </xdr:from>
    <xdr:to>
      <xdr:col>4</xdr:col>
      <xdr:colOff>885825</xdr:colOff>
      <xdr:row>28</xdr:row>
      <xdr:rowOff>762000</xdr:rowOff>
    </xdr:to>
    <xdr:pic>
      <xdr:nvPicPr>
        <xdr:cNvPr id="13" name="Immagine 7" descr="DownloadFile (2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33950" y="154590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24</xdr:row>
      <xdr:rowOff>104775</xdr:rowOff>
    </xdr:from>
    <xdr:to>
      <xdr:col>4</xdr:col>
      <xdr:colOff>876300</xdr:colOff>
      <xdr:row>24</xdr:row>
      <xdr:rowOff>819150</xdr:rowOff>
    </xdr:to>
    <xdr:pic>
      <xdr:nvPicPr>
        <xdr:cNvPr id="14" name="Immagine 8" descr="DownloadFile (3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24425" y="133826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34</xdr:row>
      <xdr:rowOff>123825</xdr:rowOff>
    </xdr:from>
    <xdr:to>
      <xdr:col>4</xdr:col>
      <xdr:colOff>904875</xdr:colOff>
      <xdr:row>34</xdr:row>
      <xdr:rowOff>838200</xdr:rowOff>
    </xdr:to>
    <xdr:pic>
      <xdr:nvPicPr>
        <xdr:cNvPr id="15" name="Immagine 19" descr="DownloadFile (15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53000" y="187356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26</xdr:row>
      <xdr:rowOff>104775</xdr:rowOff>
    </xdr:from>
    <xdr:to>
      <xdr:col>4</xdr:col>
      <xdr:colOff>904875</xdr:colOff>
      <xdr:row>26</xdr:row>
      <xdr:rowOff>819150</xdr:rowOff>
    </xdr:to>
    <xdr:pic>
      <xdr:nvPicPr>
        <xdr:cNvPr id="16" name="Immagine 5" descr="DownloadFil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0" y="144494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18</xdr:row>
      <xdr:rowOff>66675</xdr:rowOff>
    </xdr:from>
    <xdr:to>
      <xdr:col>4</xdr:col>
      <xdr:colOff>857250</xdr:colOff>
      <xdr:row>18</xdr:row>
      <xdr:rowOff>781050</xdr:rowOff>
    </xdr:to>
    <xdr:pic>
      <xdr:nvPicPr>
        <xdr:cNvPr id="17" name="Immagine 3" descr="poterealpopol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05375" y="101441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</xdr:row>
      <xdr:rowOff>76200</xdr:rowOff>
    </xdr:from>
    <xdr:to>
      <xdr:col>4</xdr:col>
      <xdr:colOff>1000125</xdr:colOff>
      <xdr:row>8</xdr:row>
      <xdr:rowOff>790575</xdr:rowOff>
    </xdr:to>
    <xdr:pic>
      <xdr:nvPicPr>
        <xdr:cNvPr id="1" name="Immagine 6" descr="DownloadFile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7051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85725</xdr:rowOff>
    </xdr:from>
    <xdr:to>
      <xdr:col>4</xdr:col>
      <xdr:colOff>1009650</xdr:colOff>
      <xdr:row>10</xdr:row>
      <xdr:rowOff>800100</xdr:rowOff>
    </xdr:to>
    <xdr:pic>
      <xdr:nvPicPr>
        <xdr:cNvPr id="2" name="Immagine 15" descr="DownloadFile (1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38766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11</xdr:row>
      <xdr:rowOff>76200</xdr:rowOff>
    </xdr:from>
    <xdr:to>
      <xdr:col>4</xdr:col>
      <xdr:colOff>942975</xdr:colOff>
      <xdr:row>11</xdr:row>
      <xdr:rowOff>790575</xdr:rowOff>
    </xdr:to>
    <xdr:pic>
      <xdr:nvPicPr>
        <xdr:cNvPr id="3" name="Immagine 14" descr="DownloadFile (10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7529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</xdr:row>
      <xdr:rowOff>85725</xdr:rowOff>
    </xdr:from>
    <xdr:to>
      <xdr:col>4</xdr:col>
      <xdr:colOff>1028700</xdr:colOff>
      <xdr:row>12</xdr:row>
      <xdr:rowOff>800100</xdr:rowOff>
    </xdr:to>
    <xdr:pic>
      <xdr:nvPicPr>
        <xdr:cNvPr id="4" name="Immagine 17" descr="DownloadFile (1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6483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13</xdr:row>
      <xdr:rowOff>104775</xdr:rowOff>
    </xdr:from>
    <xdr:to>
      <xdr:col>4</xdr:col>
      <xdr:colOff>1047750</xdr:colOff>
      <xdr:row>13</xdr:row>
      <xdr:rowOff>819150</xdr:rowOff>
    </xdr:to>
    <xdr:pic>
      <xdr:nvPicPr>
        <xdr:cNvPr id="5" name="Immagine 16" descr="DownloadFile (1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65532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15</xdr:row>
      <xdr:rowOff>76200</xdr:rowOff>
    </xdr:from>
    <xdr:to>
      <xdr:col>4</xdr:col>
      <xdr:colOff>990600</xdr:colOff>
      <xdr:row>15</xdr:row>
      <xdr:rowOff>790575</xdr:rowOff>
    </xdr:to>
    <xdr:pic>
      <xdr:nvPicPr>
        <xdr:cNvPr id="6" name="Immagine 4" descr="liberiugual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9200" y="75914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17</xdr:row>
      <xdr:rowOff>104775</xdr:rowOff>
    </xdr:from>
    <xdr:to>
      <xdr:col>4</xdr:col>
      <xdr:colOff>971550</xdr:colOff>
      <xdr:row>17</xdr:row>
      <xdr:rowOff>819150</xdr:rowOff>
    </xdr:to>
    <xdr:pic>
      <xdr:nvPicPr>
        <xdr:cNvPr id="7" name="Immagine 18" descr="DownloadFile (14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86868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19</xdr:row>
      <xdr:rowOff>66675</xdr:rowOff>
    </xdr:from>
    <xdr:to>
      <xdr:col>4</xdr:col>
      <xdr:colOff>876300</xdr:colOff>
      <xdr:row>19</xdr:row>
      <xdr:rowOff>781050</xdr:rowOff>
    </xdr:to>
    <xdr:pic>
      <xdr:nvPicPr>
        <xdr:cNvPr id="8" name="Immagine 12" descr="DownloadFile (8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97155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20</xdr:row>
      <xdr:rowOff>85725</xdr:rowOff>
    </xdr:from>
    <xdr:to>
      <xdr:col>4</xdr:col>
      <xdr:colOff>933450</xdr:colOff>
      <xdr:row>20</xdr:row>
      <xdr:rowOff>800100</xdr:rowOff>
    </xdr:to>
    <xdr:pic>
      <xdr:nvPicPr>
        <xdr:cNvPr id="9" name="Immagine 11" descr="DownloadFile (6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81575" y="106203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21</xdr:row>
      <xdr:rowOff>104775</xdr:rowOff>
    </xdr:from>
    <xdr:to>
      <xdr:col>4</xdr:col>
      <xdr:colOff>904875</xdr:colOff>
      <xdr:row>21</xdr:row>
      <xdr:rowOff>819150</xdr:rowOff>
    </xdr:to>
    <xdr:pic>
      <xdr:nvPicPr>
        <xdr:cNvPr id="10" name="Immagine 10" descr="DownloadFile (5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0" y="115252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22</xdr:row>
      <xdr:rowOff>85725</xdr:rowOff>
    </xdr:from>
    <xdr:to>
      <xdr:col>4</xdr:col>
      <xdr:colOff>962025</xdr:colOff>
      <xdr:row>22</xdr:row>
      <xdr:rowOff>800100</xdr:rowOff>
    </xdr:to>
    <xdr:pic>
      <xdr:nvPicPr>
        <xdr:cNvPr id="11" name="Immagine 13" descr="DownloadFile (9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123920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24</xdr:row>
      <xdr:rowOff>47625</xdr:rowOff>
    </xdr:from>
    <xdr:to>
      <xdr:col>4</xdr:col>
      <xdr:colOff>876300</xdr:colOff>
      <xdr:row>25</xdr:row>
      <xdr:rowOff>19050</xdr:rowOff>
    </xdr:to>
    <xdr:pic>
      <xdr:nvPicPr>
        <xdr:cNvPr id="12" name="Immagine 9" descr="DownloadFile (4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1342072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26</xdr:row>
      <xdr:rowOff>104775</xdr:rowOff>
    </xdr:from>
    <xdr:to>
      <xdr:col>4</xdr:col>
      <xdr:colOff>962025</xdr:colOff>
      <xdr:row>26</xdr:row>
      <xdr:rowOff>819150</xdr:rowOff>
    </xdr:to>
    <xdr:pic>
      <xdr:nvPicPr>
        <xdr:cNvPr id="13" name="Immagine 2" descr="casapoun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0150" y="145446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28</xdr:row>
      <xdr:rowOff>47625</xdr:rowOff>
    </xdr:from>
    <xdr:to>
      <xdr:col>4</xdr:col>
      <xdr:colOff>885825</xdr:colOff>
      <xdr:row>28</xdr:row>
      <xdr:rowOff>762000</xdr:rowOff>
    </xdr:to>
    <xdr:pic>
      <xdr:nvPicPr>
        <xdr:cNvPr id="14" name="Immagine 7" descr="DownloadFile (2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33950" y="155543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30</xdr:row>
      <xdr:rowOff>104775</xdr:rowOff>
    </xdr:from>
    <xdr:to>
      <xdr:col>4</xdr:col>
      <xdr:colOff>876300</xdr:colOff>
      <xdr:row>30</xdr:row>
      <xdr:rowOff>819150</xdr:rowOff>
    </xdr:to>
    <xdr:pic>
      <xdr:nvPicPr>
        <xdr:cNvPr id="15" name="Immagine 8" descr="DownloadFile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24425" y="166782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32</xdr:row>
      <xdr:rowOff>123825</xdr:rowOff>
    </xdr:from>
    <xdr:to>
      <xdr:col>4</xdr:col>
      <xdr:colOff>904875</xdr:colOff>
      <xdr:row>32</xdr:row>
      <xdr:rowOff>838200</xdr:rowOff>
    </xdr:to>
    <xdr:pic>
      <xdr:nvPicPr>
        <xdr:cNvPr id="16" name="Immagine 19" descr="DownloadFile (15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0" y="177641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34</xdr:row>
      <xdr:rowOff>66675</xdr:rowOff>
    </xdr:from>
    <xdr:to>
      <xdr:col>4</xdr:col>
      <xdr:colOff>790575</xdr:colOff>
      <xdr:row>34</xdr:row>
      <xdr:rowOff>781050</xdr:rowOff>
    </xdr:to>
    <xdr:pic>
      <xdr:nvPicPr>
        <xdr:cNvPr id="17" name="Immagine 5" descr="DownloadF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187737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36</xdr:row>
      <xdr:rowOff>66675</xdr:rowOff>
    </xdr:from>
    <xdr:to>
      <xdr:col>4</xdr:col>
      <xdr:colOff>857250</xdr:colOff>
      <xdr:row>36</xdr:row>
      <xdr:rowOff>781050</xdr:rowOff>
    </xdr:to>
    <xdr:pic>
      <xdr:nvPicPr>
        <xdr:cNvPr id="18" name="Immagine 3" descr="poterealpopol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05375" y="198405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.prefsv@pec.interno.it" TargetMode="External" /><Relationship Id="rId2" Type="http://schemas.openxmlformats.org/officeDocument/2006/relationships/hyperlink" Target="mailto:informatica.prefsv@pec.interno.it" TargetMode="Externa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.prefsv@pec.interno.it" TargetMode="Externa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8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.prefsv@pec.interno.it" TargetMode="External" /><Relationship Id="rId2" Type="http://schemas.openxmlformats.org/officeDocument/2006/relationships/oleObject" Target="../embeddings/oleObject_6_0.bin" /><Relationship Id="rId3" Type="http://schemas.openxmlformats.org/officeDocument/2006/relationships/oleObject" Target="../embeddings/oleObject_6_1.bin" /><Relationship Id="rId4" Type="http://schemas.openxmlformats.org/officeDocument/2006/relationships/vmlDrawing" Target="../drawings/vmlDrawing9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C25"/>
  <sheetViews>
    <sheetView zoomScale="145" zoomScaleNormal="145" zoomScalePageLayoutView="0" workbookViewId="0" topLeftCell="A1">
      <selection activeCell="K30" sqref="K30"/>
    </sheetView>
  </sheetViews>
  <sheetFormatPr defaultColWidth="6.7109375" defaultRowHeight="12.75"/>
  <cols>
    <col min="1" max="1" width="5.28125" style="3" customWidth="1"/>
    <col min="2" max="4" width="6.7109375" style="3" customWidth="1"/>
    <col min="5" max="5" width="10.7109375" style="3" bestFit="1" customWidth="1"/>
    <col min="6" max="8" width="6.7109375" style="3" customWidth="1"/>
    <col min="9" max="9" width="7.57421875" style="3" bestFit="1" customWidth="1"/>
    <col min="10" max="10" width="6.7109375" style="3" customWidth="1"/>
    <col min="11" max="11" width="10.421875" style="3" customWidth="1"/>
    <col min="12" max="16" width="6.7109375" style="3" customWidth="1"/>
    <col min="17" max="17" width="9.28125" style="3" bestFit="1" customWidth="1"/>
    <col min="18" max="16384" width="6.7109375" style="3" customWidth="1"/>
  </cols>
  <sheetData>
    <row r="1" spans="1:19" ht="24.75">
      <c r="A1" s="214" t="s">
        <v>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3" ht="13.5" thickBot="1"/>
    <row r="4" spans="8:11" ht="14.25" thickBot="1" thickTop="1">
      <c r="H4" s="221" t="s">
        <v>8</v>
      </c>
      <c r="I4" s="222"/>
      <c r="J4" s="222"/>
      <c r="K4" s="223"/>
    </row>
    <row r="5" spans="7:11" ht="14.25" thickBot="1" thickTop="1">
      <c r="G5" s="5"/>
      <c r="H5" s="6" t="s">
        <v>9</v>
      </c>
      <c r="I5" s="4" t="s">
        <v>10</v>
      </c>
      <c r="J5" s="7" t="s">
        <v>11</v>
      </c>
      <c r="K5" s="4" t="s">
        <v>12</v>
      </c>
    </row>
    <row r="6" spans="7:11" ht="14.25" thickTop="1">
      <c r="G6" s="5"/>
      <c r="H6" s="8">
        <v>1</v>
      </c>
      <c r="I6" s="9">
        <v>269</v>
      </c>
      <c r="J6" s="10">
        <v>320</v>
      </c>
      <c r="K6" s="11">
        <f>IF($I$6=0,"",(SUM(I6:J6)))</f>
        <v>589</v>
      </c>
    </row>
    <row r="7" spans="7:11" ht="13.5">
      <c r="G7" s="5"/>
      <c r="H7" s="12">
        <v>2</v>
      </c>
      <c r="I7" s="13">
        <v>358</v>
      </c>
      <c r="J7" s="14">
        <v>412</v>
      </c>
      <c r="K7" s="11">
        <f>IF($I$7=0,"",(SUM(I7:J7)))</f>
        <v>770</v>
      </c>
    </row>
    <row r="8" spans="7:11" ht="13.5">
      <c r="G8" s="5"/>
      <c r="H8" s="12">
        <v>3</v>
      </c>
      <c r="I8" s="13">
        <v>353</v>
      </c>
      <c r="J8" s="14">
        <v>385</v>
      </c>
      <c r="K8" s="11">
        <f>IF($I$8=0,"",(SUM(I8:J8)))</f>
        <v>738</v>
      </c>
    </row>
    <row r="9" spans="7:11" ht="14.25" thickBot="1">
      <c r="G9" s="5"/>
      <c r="H9" s="12">
        <v>4</v>
      </c>
      <c r="I9" s="15">
        <v>341</v>
      </c>
      <c r="J9" s="16">
        <v>408</v>
      </c>
      <c r="K9" s="17">
        <f>IF($I$9=0,"",(SUM(I9:J9)))</f>
        <v>749</v>
      </c>
    </row>
    <row r="10" spans="7:11" ht="15" thickBot="1" thickTop="1">
      <c r="G10" s="5"/>
      <c r="H10" s="18"/>
      <c r="I10" s="19">
        <f>SUM(I6:I9)</f>
        <v>1321</v>
      </c>
      <c r="J10" s="20">
        <f>SUM(J6:J9)</f>
        <v>1525</v>
      </c>
      <c r="K10" s="21">
        <f>SUM(K6:K9)</f>
        <v>2846</v>
      </c>
    </row>
    <row r="11" spans="7:10" ht="14.25" thickTop="1">
      <c r="G11" s="22"/>
      <c r="H11" s="22"/>
      <c r="I11" s="23"/>
      <c r="J11" s="23"/>
    </row>
    <row r="12" spans="7:10" ht="13.5">
      <c r="G12" s="22"/>
      <c r="H12" s="22"/>
      <c r="I12" s="23"/>
      <c r="J12" s="23"/>
    </row>
    <row r="13" spans="1:107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24.75">
      <c r="A15" s="214" t="s">
        <v>20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ht="13.5" thickBot="1"/>
    <row r="18" spans="7:11" ht="13.5" thickTop="1">
      <c r="G18" s="215" t="s">
        <v>17</v>
      </c>
      <c r="H18" s="216"/>
      <c r="I18" s="216"/>
      <c r="J18" s="216"/>
      <c r="K18" s="217"/>
    </row>
    <row r="19" spans="7:11" ht="13.5" thickBot="1">
      <c r="G19" s="218" t="s">
        <v>18</v>
      </c>
      <c r="H19" s="219"/>
      <c r="I19" s="219"/>
      <c r="J19" s="219"/>
      <c r="K19" s="220"/>
    </row>
    <row r="20" spans="7:11" ht="14.25" thickBot="1" thickTop="1">
      <c r="G20" s="6" t="s">
        <v>9</v>
      </c>
      <c r="H20" s="7" t="s">
        <v>10</v>
      </c>
      <c r="I20" s="7" t="s">
        <v>11</v>
      </c>
      <c r="J20" s="7" t="s">
        <v>12</v>
      </c>
      <c r="K20" s="4" t="s">
        <v>0</v>
      </c>
    </row>
    <row r="21" spans="7:11" ht="14.25" thickBot="1" thickTop="1">
      <c r="G21" s="26">
        <v>1</v>
      </c>
      <c r="H21" s="27">
        <v>202</v>
      </c>
      <c r="I21" s="27">
        <v>216</v>
      </c>
      <c r="J21" s="28">
        <f>IF($H$21=0,"",(SUM(H21:I21)))</f>
        <v>418</v>
      </c>
      <c r="K21" s="29">
        <f>IF($J$21="","",$J$21/$K$6)</f>
        <v>0.7096774193548387</v>
      </c>
    </row>
    <row r="22" spans="7:11" ht="14.25" thickBot="1" thickTop="1">
      <c r="G22" s="30">
        <v>2</v>
      </c>
      <c r="H22" s="31">
        <v>277</v>
      </c>
      <c r="I22" s="31">
        <v>295</v>
      </c>
      <c r="J22" s="28">
        <f>IF($H$22=0,"",(SUM(H22:I22)))</f>
        <v>572</v>
      </c>
      <c r="K22" s="29">
        <f>IF($J$22="","",$J$22/$K$7)</f>
        <v>0.7428571428571429</v>
      </c>
    </row>
    <row r="23" spans="7:11" ht="14.25" thickBot="1" thickTop="1">
      <c r="G23" s="30">
        <v>3</v>
      </c>
      <c r="H23" s="31">
        <v>282</v>
      </c>
      <c r="I23" s="31">
        <v>290</v>
      </c>
      <c r="J23" s="28">
        <f>IF($H$23=0,"",(SUM(H23:I23)))</f>
        <v>572</v>
      </c>
      <c r="K23" s="29">
        <f>IF($J$23="","",$J$23/$K$8)</f>
        <v>0.7750677506775068</v>
      </c>
    </row>
    <row r="24" spans="7:11" ht="14.25" thickBot="1" thickTop="1">
      <c r="G24" s="26">
        <v>4</v>
      </c>
      <c r="H24" s="32">
        <v>258</v>
      </c>
      <c r="I24" s="32">
        <v>279</v>
      </c>
      <c r="J24" s="6">
        <f>IF($H$24=0,"",(SUM(H24:I24)))</f>
        <v>537</v>
      </c>
      <c r="K24" s="33">
        <f>IF($J$24="","",$J$24/$K$9)</f>
        <v>0.7169559412550067</v>
      </c>
    </row>
    <row r="25" spans="7:11" ht="14.25" thickBot="1" thickTop="1">
      <c r="G25" s="34"/>
      <c r="H25" s="35">
        <f>SUM(H21:H24)</f>
        <v>1019</v>
      </c>
      <c r="I25" s="35">
        <f>SUM(I21:I24)</f>
        <v>1080</v>
      </c>
      <c r="J25" s="36">
        <f>SUM(J21:J24)</f>
        <v>2099</v>
      </c>
      <c r="K25" s="37">
        <f>IF(J25=0,"",J25/$K$10)</f>
        <v>0.7375263527758257</v>
      </c>
    </row>
    <row r="26" ht="13.5" thickTop="1"/>
  </sheetData>
  <sheetProtection/>
  <mergeCells count="5">
    <mergeCell ref="A15:Q15"/>
    <mergeCell ref="G18:K18"/>
    <mergeCell ref="G19:K19"/>
    <mergeCell ref="A1:S1"/>
    <mergeCell ref="H4:K4"/>
  </mergeCells>
  <conditionalFormatting sqref="H25:I25 I10:J12">
    <cfRule type="cellIs" priority="2" dxfId="13" operator="equal" stopIfTrue="1">
      <formula>0</formula>
    </cfRule>
  </conditionalFormatting>
  <conditionalFormatting sqref="J25 K10">
    <cfRule type="cellIs" priority="1" dxfId="25" operator="equal" stopIfTrue="1">
      <formula>0</formula>
    </cfRule>
  </conditionalFormatting>
  <printOptions horizontalCentered="1"/>
  <pageMargins left="0.27" right="0.3937007874015748" top="1.79" bottom="0.984251968503937" header="0.28" footer="0.5118110236220472"/>
  <pageSetup horizontalDpi="600" verticalDpi="600" orientation="landscape" paperSize="9" r:id="rId2"/>
  <headerFooter alignWithMargins="0">
    <oddHeader>&amp;C&amp;G
&amp;"Bookman Old Style,Corsivo"&amp;12COMUNE DI SPOTORNO&amp;"Arial,Normale"&amp;10
&amp;"Bookman Old Style,Normale"&amp;11Provincia di Savona</oddHeader>
    <oddFooter>&amp;CAFFLREF.XLS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Y26"/>
  <sheetViews>
    <sheetView zoomScale="130" zoomScaleNormal="130" zoomScalePageLayoutView="0" workbookViewId="0" topLeftCell="A4">
      <selection activeCell="N25" sqref="N25"/>
    </sheetView>
  </sheetViews>
  <sheetFormatPr defaultColWidth="6.7109375" defaultRowHeight="12.75"/>
  <cols>
    <col min="1" max="1" width="5.28125" style="3" customWidth="1"/>
    <col min="2" max="2" width="6.7109375" style="3" customWidth="1"/>
    <col min="3" max="3" width="10.7109375" style="3" bestFit="1" customWidth="1"/>
    <col min="4" max="6" width="6.7109375" style="3" customWidth="1"/>
    <col min="7" max="7" width="9.28125" style="3" bestFit="1" customWidth="1"/>
    <col min="8" max="12" width="6.7109375" style="3" customWidth="1"/>
    <col min="13" max="13" width="9.28125" style="3" bestFit="1" customWidth="1"/>
    <col min="14" max="16384" width="6.7109375" style="3" customWidth="1"/>
  </cols>
  <sheetData>
    <row r="1" spans="1:15" ht="24.75">
      <c r="A1" s="214" t="s">
        <v>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38"/>
      <c r="O1" s="138"/>
    </row>
    <row r="3" ht="13.5" thickBot="1"/>
    <row r="4" spans="4:7" ht="13.5" thickBot="1">
      <c r="D4" s="224" t="s">
        <v>8</v>
      </c>
      <c r="E4" s="225"/>
      <c r="F4" s="225"/>
      <c r="G4" s="226"/>
    </row>
    <row r="5" spans="4:7" ht="14.25" thickBot="1" thickTop="1">
      <c r="D5" s="139" t="s">
        <v>9</v>
      </c>
      <c r="E5" s="4" t="s">
        <v>10</v>
      </c>
      <c r="F5" s="7" t="s">
        <v>11</v>
      </c>
      <c r="G5" s="140" t="s">
        <v>12</v>
      </c>
    </row>
    <row r="6" spans="4:7" ht="14.25" thickTop="1">
      <c r="D6" s="141">
        <v>1</v>
      </c>
      <c r="E6" s="9">
        <v>291</v>
      </c>
      <c r="F6" s="10">
        <v>335</v>
      </c>
      <c r="G6" s="142">
        <f>IF(E6=0,"",(SUM(E6:F6)))</f>
        <v>626</v>
      </c>
    </row>
    <row r="7" spans="4:7" ht="13.5">
      <c r="D7" s="143">
        <v>2</v>
      </c>
      <c r="E7" s="13">
        <v>385</v>
      </c>
      <c r="F7" s="14">
        <v>437</v>
      </c>
      <c r="G7" s="142">
        <f>IF(E7=0,"",(SUM(E7:F7)))</f>
        <v>822</v>
      </c>
    </row>
    <row r="8" spans="4:7" ht="13.5">
      <c r="D8" s="143">
        <v>3</v>
      </c>
      <c r="E8" s="13">
        <v>384</v>
      </c>
      <c r="F8" s="14">
        <v>404</v>
      </c>
      <c r="G8" s="142">
        <f>IF(E8=0,"",(SUM(E8:F8)))</f>
        <v>788</v>
      </c>
    </row>
    <row r="9" spans="4:7" ht="14.25" thickBot="1">
      <c r="D9" s="143">
        <v>4</v>
      </c>
      <c r="E9" s="15">
        <v>361</v>
      </c>
      <c r="F9" s="16">
        <v>427</v>
      </c>
      <c r="G9" s="144">
        <f>IF(E9=0,"",(SUM(E9:F9)))</f>
        <v>788</v>
      </c>
    </row>
    <row r="10" spans="4:7" ht="15" thickBot="1" thickTop="1">
      <c r="D10" s="145"/>
      <c r="E10" s="146">
        <f>SUM(E6:E9)</f>
        <v>1421</v>
      </c>
      <c r="F10" s="147">
        <f>SUM(F6:F9)</f>
        <v>1603</v>
      </c>
      <c r="G10" s="148">
        <f>SUM(G6:G9)</f>
        <v>3024</v>
      </c>
    </row>
    <row r="11" spans="2:4" ht="13.5">
      <c r="B11" s="22"/>
      <c r="C11" s="23"/>
      <c r="D11" s="23"/>
    </row>
    <row r="12" spans="5:6" ht="13.5">
      <c r="E12" s="22"/>
      <c r="F12" s="23"/>
    </row>
    <row r="13" spans="1:13" ht="24" customHeight="1">
      <c r="A13" s="214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5:6" ht="13.5">
      <c r="E14" s="22"/>
      <c r="F14" s="23"/>
    </row>
    <row r="15" spans="1:13" ht="13.5" thickBot="1">
      <c r="A15" s="24"/>
      <c r="B15" s="24"/>
      <c r="C15" s="24"/>
      <c r="I15" s="24"/>
      <c r="J15" s="24"/>
      <c r="K15" s="24"/>
      <c r="L15" s="24"/>
      <c r="M15" s="24"/>
    </row>
    <row r="16" spans="1:13" ht="13.5" thickTop="1">
      <c r="A16" s="215" t="s">
        <v>13</v>
      </c>
      <c r="B16" s="216"/>
      <c r="C16" s="217"/>
      <c r="E16" s="215" t="s">
        <v>13</v>
      </c>
      <c r="F16" s="216"/>
      <c r="G16" s="217"/>
      <c r="H16" s="25"/>
      <c r="I16" s="215" t="s">
        <v>17</v>
      </c>
      <c r="J16" s="216"/>
      <c r="K16" s="216"/>
      <c r="L16" s="216"/>
      <c r="M16" s="217"/>
    </row>
    <row r="17" spans="1:13" ht="13.5" thickBot="1">
      <c r="A17" s="218" t="s">
        <v>14</v>
      </c>
      <c r="B17" s="219"/>
      <c r="C17" s="220"/>
      <c r="E17" s="218" t="s">
        <v>15</v>
      </c>
      <c r="F17" s="219"/>
      <c r="G17" s="220"/>
      <c r="H17" s="25"/>
      <c r="I17" s="218" t="s">
        <v>18</v>
      </c>
      <c r="J17" s="219"/>
      <c r="K17" s="219"/>
      <c r="L17" s="219"/>
      <c r="M17" s="220"/>
    </row>
    <row r="18" spans="1:13" ht="14.25" thickBot="1" thickTop="1">
      <c r="A18" s="6" t="s">
        <v>9</v>
      </c>
      <c r="B18" s="7" t="s">
        <v>12</v>
      </c>
      <c r="C18" s="4" t="s">
        <v>0</v>
      </c>
      <c r="D18" s="25"/>
      <c r="E18" s="6" t="s">
        <v>9</v>
      </c>
      <c r="F18" s="7" t="s">
        <v>12</v>
      </c>
      <c r="G18" s="4" t="s">
        <v>0</v>
      </c>
      <c r="H18" s="25"/>
      <c r="I18" s="6" t="s">
        <v>9</v>
      </c>
      <c r="J18" s="7" t="s">
        <v>10</v>
      </c>
      <c r="K18" s="7" t="s">
        <v>11</v>
      </c>
      <c r="L18" s="7" t="s">
        <v>12</v>
      </c>
      <c r="M18" s="4" t="s">
        <v>0</v>
      </c>
    </row>
    <row r="19" spans="1:13" ht="14.25" thickBot="1" thickTop="1">
      <c r="A19" s="26">
        <v>1</v>
      </c>
      <c r="B19" s="28">
        <v>177</v>
      </c>
      <c r="C19" s="29">
        <f>IF(B19="","",B19/$G$6)</f>
        <v>0.2827476038338658</v>
      </c>
      <c r="D19" s="25"/>
      <c r="E19" s="26">
        <v>1</v>
      </c>
      <c r="F19" s="28">
        <v>397</v>
      </c>
      <c r="G19" s="29">
        <f>IF(F19="","",F19/$G$6)</f>
        <v>0.634185303514377</v>
      </c>
      <c r="H19" s="25"/>
      <c r="I19" s="26">
        <v>1</v>
      </c>
      <c r="J19" s="27">
        <v>218</v>
      </c>
      <c r="K19" s="27">
        <v>226</v>
      </c>
      <c r="L19" s="28">
        <f>IF(J19=0,"",(SUM(J19:K19)))</f>
        <v>444</v>
      </c>
      <c r="M19" s="29">
        <f>IF(L19="","",L19/$G$6)</f>
        <v>0.7092651757188498</v>
      </c>
    </row>
    <row r="20" spans="1:13" ht="14.25" thickBot="1" thickTop="1">
      <c r="A20" s="30">
        <v>2</v>
      </c>
      <c r="B20" s="28">
        <v>193</v>
      </c>
      <c r="C20" s="29">
        <f>IF(B20="","",B20/$G$7)</f>
        <v>0.23479318734793186</v>
      </c>
      <c r="D20" s="25"/>
      <c r="E20" s="30">
        <v>2</v>
      </c>
      <c r="F20" s="28">
        <v>540</v>
      </c>
      <c r="G20" s="29">
        <f>IF(F20="","",F20/$G$7)</f>
        <v>0.656934306569343</v>
      </c>
      <c r="H20" s="25"/>
      <c r="I20" s="30">
        <v>2</v>
      </c>
      <c r="J20" s="31">
        <v>299</v>
      </c>
      <c r="K20" s="31">
        <v>311</v>
      </c>
      <c r="L20" s="28">
        <f>IF(J20=0,"",(SUM(J20:K20)))</f>
        <v>610</v>
      </c>
      <c r="M20" s="29">
        <f>IF(L20="","",L20/$G$7)</f>
        <v>0.7420924574209246</v>
      </c>
    </row>
    <row r="21" spans="1:13" ht="14.25" thickBot="1" thickTop="1">
      <c r="A21" s="30">
        <v>3</v>
      </c>
      <c r="B21" s="28">
        <v>152</v>
      </c>
      <c r="C21" s="29">
        <f>IF(B21="","",B21/$G$8)</f>
        <v>0.19289340101522842</v>
      </c>
      <c r="D21" s="25"/>
      <c r="E21" s="30">
        <v>3</v>
      </c>
      <c r="F21" s="28">
        <v>528</v>
      </c>
      <c r="G21" s="29">
        <f>IF(F21="","",F21/$G$8)</f>
        <v>0.6700507614213198</v>
      </c>
      <c r="H21" s="25"/>
      <c r="I21" s="30">
        <v>3</v>
      </c>
      <c r="J21" s="31">
        <v>307</v>
      </c>
      <c r="K21" s="31">
        <v>305</v>
      </c>
      <c r="L21" s="28">
        <f>IF(J21=0,"",(SUM(J21:K21)))</f>
        <v>612</v>
      </c>
      <c r="M21" s="29">
        <f>IF(L21="","",L21/$G$8)</f>
        <v>0.7766497461928934</v>
      </c>
    </row>
    <row r="22" spans="1:13" ht="14.25" thickBot="1" thickTop="1">
      <c r="A22" s="26">
        <v>4</v>
      </c>
      <c r="B22" s="6">
        <v>158</v>
      </c>
      <c r="C22" s="33">
        <f>IF(B22="","",B22/$G$9)</f>
        <v>0.20050761421319796</v>
      </c>
      <c r="D22" s="25"/>
      <c r="E22" s="26">
        <v>4</v>
      </c>
      <c r="F22" s="6">
        <v>493</v>
      </c>
      <c r="G22" s="33">
        <f>IF(F22="","",F22/$G$9)</f>
        <v>0.6256345177664975</v>
      </c>
      <c r="H22" s="25"/>
      <c r="I22" s="26">
        <v>4</v>
      </c>
      <c r="J22" s="32">
        <v>268</v>
      </c>
      <c r="K22" s="32">
        <v>294</v>
      </c>
      <c r="L22" s="6">
        <f>IF(J22=0,"",(SUM(J22:K22)))</f>
        <v>562</v>
      </c>
      <c r="M22" s="33">
        <f>IF(L22="","",L22/$G$9)</f>
        <v>0.7131979695431472</v>
      </c>
    </row>
    <row r="23" spans="1:13" ht="14.25" thickBot="1" thickTop="1">
      <c r="A23" s="34"/>
      <c r="B23" s="36">
        <f>SUM(B19:B22)</f>
        <v>680</v>
      </c>
      <c r="C23" s="37">
        <f>IF(B23=0,"",B23/$G$10)</f>
        <v>0.22486772486772486</v>
      </c>
      <c r="D23" s="25"/>
      <c r="E23" s="34"/>
      <c r="F23" s="36">
        <f>SUM(F19:F22)</f>
        <v>1958</v>
      </c>
      <c r="G23" s="37">
        <f>IF(F23=0,"",F23/$G$10)</f>
        <v>0.6474867724867724</v>
      </c>
      <c r="H23" s="25"/>
      <c r="I23" s="34"/>
      <c r="J23" s="35">
        <f>SUM(J19:J22)</f>
        <v>1092</v>
      </c>
      <c r="K23" s="35">
        <f>SUM(K19:K22)</f>
        <v>1136</v>
      </c>
      <c r="L23" s="36">
        <f>SUM(L19:L22)</f>
        <v>2228</v>
      </c>
      <c r="M23" s="37">
        <f>IF(L23=0,"",L23/$G$10)</f>
        <v>0.7367724867724867</v>
      </c>
    </row>
    <row r="24" spans="1:103" ht="13.5" thickTop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</row>
    <row r="25" spans="1:10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</row>
    <row r="26" spans="1:103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</row>
  </sheetData>
  <sheetProtection/>
  <mergeCells count="9">
    <mergeCell ref="D4:G4"/>
    <mergeCell ref="A1:M1"/>
    <mergeCell ref="A17:C17"/>
    <mergeCell ref="E17:G17"/>
    <mergeCell ref="I17:M17"/>
    <mergeCell ref="A13:M13"/>
    <mergeCell ref="A16:C16"/>
    <mergeCell ref="E16:G16"/>
    <mergeCell ref="I16:M16"/>
  </mergeCells>
  <conditionalFormatting sqref="J23:K23 F12 C11:D11 E10:F10 F14">
    <cfRule type="cellIs" priority="2" dxfId="13" operator="equal" stopIfTrue="1">
      <formula>0</formula>
    </cfRule>
  </conditionalFormatting>
  <conditionalFormatting sqref="G10 F23 L23 B23">
    <cfRule type="cellIs" priority="1" dxfId="25" operator="equal" stopIfTrue="1">
      <formula>0</formula>
    </cfRule>
  </conditionalFormatting>
  <printOptions horizontalCentered="1"/>
  <pageMargins left="0.2755905511811024" right="0.3937007874015748" top="1.77" bottom="0.984251968503937" header="0.16" footer="0.5118110236220472"/>
  <pageSetup horizontalDpi="600" verticalDpi="600" orientation="landscape" paperSize="9" r:id="rId2"/>
  <headerFooter alignWithMargins="0">
    <oddHeader>&amp;C&amp;G
&amp;"Bookman Old Style,Corsivo"&amp;12COMUNE DI SPOTORNO&amp;"Arial,Normale"&amp;10
&amp;"Bookman Old Style,Normale"&amp;11Provincia di Savona</oddHeader>
    <oddFooter>&amp;CAFFLREF.XLS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E45" sqref="E45"/>
    </sheetView>
  </sheetViews>
  <sheetFormatPr defaultColWidth="9.140625" defaultRowHeight="12.75"/>
  <cols>
    <col min="1" max="1" width="10.7109375" style="0" customWidth="1"/>
    <col min="8" max="8" width="7.57421875" style="0" customWidth="1"/>
    <col min="9" max="9" width="20.00390625" style="0" customWidth="1"/>
  </cols>
  <sheetData>
    <row r="1" spans="1:12" ht="15.75" thickTop="1">
      <c r="A1" s="227" t="s">
        <v>184</v>
      </c>
      <c r="B1" s="228"/>
      <c r="C1" s="228"/>
      <c r="D1" s="229" t="s">
        <v>185</v>
      </c>
      <c r="E1" s="229"/>
      <c r="F1" s="229"/>
      <c r="G1" s="229"/>
      <c r="H1" s="229"/>
      <c r="I1" s="229"/>
      <c r="J1" s="229"/>
      <c r="K1" s="229"/>
      <c r="L1" s="230"/>
    </row>
    <row r="2" spans="1:12" ht="13.5" customHeight="1">
      <c r="A2" s="231"/>
      <c r="B2" s="232"/>
      <c r="C2" s="232"/>
      <c r="D2" s="233" t="s">
        <v>186</v>
      </c>
      <c r="E2" s="233"/>
      <c r="F2" s="233"/>
      <c r="G2" s="233"/>
      <c r="H2" s="233"/>
      <c r="I2" s="233"/>
      <c r="J2" s="233"/>
      <c r="K2" s="233"/>
      <c r="L2" s="234"/>
    </row>
    <row r="3" spans="1:12" ht="14.25" thickBot="1">
      <c r="A3" s="235" t="s">
        <v>71</v>
      </c>
      <c r="B3" s="236"/>
      <c r="C3" s="236"/>
      <c r="D3" s="237" t="s">
        <v>72</v>
      </c>
      <c r="E3" s="237"/>
      <c r="F3" s="237"/>
      <c r="G3" s="237"/>
      <c r="H3" s="237"/>
      <c r="I3" s="237"/>
      <c r="J3" s="237"/>
      <c r="K3" s="237"/>
      <c r="L3" s="238"/>
    </row>
    <row r="4" spans="1:12" ht="15" thickBot="1" thickTop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3.5" thickTop="1">
      <c r="A5" s="240" t="s">
        <v>73</v>
      </c>
      <c r="B5" s="241"/>
      <c r="C5" s="242"/>
      <c r="D5" s="246" t="s">
        <v>120</v>
      </c>
      <c r="E5" s="247"/>
      <c r="F5" s="247"/>
      <c r="G5" s="247"/>
      <c r="H5" s="247"/>
      <c r="I5" s="247"/>
      <c r="J5" s="247"/>
      <c r="K5" s="247"/>
      <c r="L5" s="248"/>
    </row>
    <row r="6" spans="1:12" ht="13.5" thickBot="1">
      <c r="A6" s="243"/>
      <c r="B6" s="244"/>
      <c r="C6" s="245"/>
      <c r="D6" s="249"/>
      <c r="E6" s="250"/>
      <c r="F6" s="250"/>
      <c r="G6" s="250"/>
      <c r="H6" s="250"/>
      <c r="I6" s="250"/>
      <c r="J6" s="250"/>
      <c r="K6" s="250"/>
      <c r="L6" s="251"/>
    </row>
    <row r="7" spans="1:12" ht="27" customHeight="1" thickBot="1">
      <c r="A7" s="252" t="s">
        <v>187</v>
      </c>
      <c r="B7" s="253"/>
      <c r="C7" s="180"/>
      <c r="D7" s="254" t="s">
        <v>188</v>
      </c>
      <c r="E7" s="253"/>
      <c r="F7" s="255"/>
      <c r="G7" s="181"/>
      <c r="H7" s="256" t="s">
        <v>189</v>
      </c>
      <c r="I7" s="257"/>
      <c r="J7" s="258"/>
      <c r="K7" s="181"/>
      <c r="L7" s="182"/>
    </row>
    <row r="8" spans="1:12" ht="15" thickBot="1" thickTop="1">
      <c r="A8" s="259" t="s">
        <v>190</v>
      </c>
      <c r="B8" s="260"/>
      <c r="C8" s="183"/>
      <c r="D8" s="261" t="s">
        <v>191</v>
      </c>
      <c r="E8" s="244"/>
      <c r="F8" s="262"/>
      <c r="G8" s="184" t="s">
        <v>192</v>
      </c>
      <c r="H8" s="243"/>
      <c r="I8" s="244"/>
      <c r="J8" s="244"/>
      <c r="K8" s="244"/>
      <c r="L8" s="262"/>
    </row>
    <row r="9" spans="1:12" ht="12.75">
      <c r="A9" s="252" t="s">
        <v>76</v>
      </c>
      <c r="B9" s="253"/>
      <c r="C9" s="263"/>
      <c r="D9" s="267" t="s">
        <v>77</v>
      </c>
      <c r="E9" s="268"/>
      <c r="F9" s="268"/>
      <c r="G9" s="268"/>
      <c r="H9" s="268"/>
      <c r="I9" s="268"/>
      <c r="J9" s="268"/>
      <c r="K9" s="268"/>
      <c r="L9" s="269"/>
    </row>
    <row r="10" spans="1:12" ht="13.5" thickBot="1">
      <c r="A10" s="264"/>
      <c r="B10" s="265"/>
      <c r="C10" s="266"/>
      <c r="D10" s="270"/>
      <c r="E10" s="265"/>
      <c r="F10" s="265"/>
      <c r="G10" s="265"/>
      <c r="H10" s="265"/>
      <c r="I10" s="265"/>
      <c r="J10" s="265"/>
      <c r="K10" s="265"/>
      <c r="L10" s="271"/>
    </row>
    <row r="11" spans="1:12" ht="13.5" thickTop="1">
      <c r="A11" s="272" t="s">
        <v>168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</row>
    <row r="12" spans="1:12" ht="12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</row>
    <row r="13" spans="1:12" ht="12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</row>
    <row r="14" spans="1:12" ht="13.5" thickBo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ht="14.25" thickTop="1">
      <c r="A15" s="275" t="s">
        <v>193</v>
      </c>
      <c r="B15" s="276"/>
      <c r="C15" s="277"/>
      <c r="D15" s="284"/>
      <c r="E15" s="285"/>
      <c r="F15" s="285"/>
      <c r="G15" s="285"/>
      <c r="H15" s="285"/>
      <c r="I15" s="285"/>
      <c r="J15" s="285"/>
      <c r="K15" s="285"/>
      <c r="L15" s="286"/>
    </row>
    <row r="16" spans="1:12" ht="13.5">
      <c r="A16" s="278"/>
      <c r="B16" s="279"/>
      <c r="C16" s="280"/>
      <c r="D16" s="287"/>
      <c r="E16" s="288"/>
      <c r="F16" s="288"/>
      <c r="G16" s="288"/>
      <c r="H16" s="288"/>
      <c r="I16" s="288"/>
      <c r="J16" s="288"/>
      <c r="K16" s="288"/>
      <c r="L16" s="289"/>
    </row>
    <row r="17" spans="1:12" ht="13.5" customHeight="1">
      <c r="A17" s="278"/>
      <c r="B17" s="279"/>
      <c r="C17" s="280"/>
      <c r="D17" s="287" t="s">
        <v>194</v>
      </c>
      <c r="E17" s="288"/>
      <c r="F17" s="288"/>
      <c r="G17" s="288"/>
      <c r="H17" s="288"/>
      <c r="I17" s="288"/>
      <c r="J17" s="288"/>
      <c r="K17" s="288"/>
      <c r="L17" s="289"/>
    </row>
    <row r="18" spans="1:12" ht="13.5">
      <c r="A18" s="278"/>
      <c r="B18" s="279"/>
      <c r="C18" s="280"/>
      <c r="D18" s="267"/>
      <c r="E18" s="268"/>
      <c r="F18" s="268"/>
      <c r="G18" s="268"/>
      <c r="H18" s="268"/>
      <c r="I18" s="268"/>
      <c r="J18" s="268"/>
      <c r="K18" s="268"/>
      <c r="L18" s="269"/>
    </row>
    <row r="19" spans="1:12" ht="14.25" thickBot="1">
      <c r="A19" s="281"/>
      <c r="B19" s="282"/>
      <c r="C19" s="283"/>
      <c r="D19" s="261"/>
      <c r="E19" s="244"/>
      <c r="F19" s="244"/>
      <c r="G19" s="244"/>
      <c r="H19" s="244"/>
      <c r="I19" s="244"/>
      <c r="J19" s="244"/>
      <c r="K19" s="244"/>
      <c r="L19" s="262"/>
    </row>
    <row r="20" spans="1:12" ht="13.5">
      <c r="A20" s="290" t="s">
        <v>195</v>
      </c>
      <c r="B20" s="291"/>
      <c r="C20" s="292"/>
      <c r="D20" s="299"/>
      <c r="E20" s="300"/>
      <c r="F20" s="300"/>
      <c r="G20" s="300"/>
      <c r="H20" s="300"/>
      <c r="I20" s="300"/>
      <c r="J20" s="300"/>
      <c r="K20" s="300"/>
      <c r="L20" s="301"/>
    </row>
    <row r="21" spans="1:12" ht="13.5" customHeight="1">
      <c r="A21" s="293"/>
      <c r="B21" s="294"/>
      <c r="C21" s="295"/>
      <c r="D21" s="302" t="s">
        <v>186</v>
      </c>
      <c r="E21" s="303"/>
      <c r="F21" s="303"/>
      <c r="G21" s="303"/>
      <c r="H21" s="303"/>
      <c r="I21" s="303"/>
      <c r="J21" s="303"/>
      <c r="K21" s="303"/>
      <c r="L21" s="304"/>
    </row>
    <row r="22" spans="1:12" ht="12.75" customHeight="1">
      <c r="A22" s="293"/>
      <c r="B22" s="294"/>
      <c r="C22" s="295"/>
      <c r="D22" s="305" t="s">
        <v>196</v>
      </c>
      <c r="E22" s="306"/>
      <c r="F22" s="306"/>
      <c r="G22" s="306"/>
      <c r="H22" s="306"/>
      <c r="I22" s="306"/>
      <c r="J22" s="306"/>
      <c r="K22" s="306"/>
      <c r="L22" s="307"/>
    </row>
    <row r="23" spans="1:12" ht="14.25" thickBot="1">
      <c r="A23" s="296"/>
      <c r="B23" s="297"/>
      <c r="C23" s="298"/>
      <c r="D23" s="308"/>
      <c r="E23" s="309"/>
      <c r="F23" s="309"/>
      <c r="G23" s="309"/>
      <c r="H23" s="309"/>
      <c r="I23" s="309"/>
      <c r="J23" s="309"/>
      <c r="K23" s="309"/>
      <c r="L23" s="310"/>
    </row>
    <row r="24" spans="1:12" ht="13.5" thickTop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  <row r="25" spans="1:12" ht="12.75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ht="12.7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2" ht="13.5" customHeight="1">
      <c r="A27" s="312"/>
      <c r="B27" s="313" t="s">
        <v>197</v>
      </c>
      <c r="C27" s="313"/>
      <c r="D27" s="313"/>
      <c r="E27" s="312"/>
      <c r="F27" s="312"/>
      <c r="G27" s="312"/>
      <c r="H27" s="312"/>
      <c r="I27" s="313" t="s">
        <v>198</v>
      </c>
      <c r="J27" s="312"/>
      <c r="K27" s="312"/>
      <c r="L27" s="312"/>
    </row>
    <row r="28" spans="1:12" ht="13.5" thickBot="1">
      <c r="A28" s="312"/>
      <c r="B28" s="314"/>
      <c r="C28" s="314"/>
      <c r="D28" s="314"/>
      <c r="E28" s="312"/>
      <c r="F28" s="312"/>
      <c r="G28" s="312"/>
      <c r="H28" s="312"/>
      <c r="I28" s="314"/>
      <c r="J28" s="312"/>
      <c r="K28" s="312"/>
      <c r="L28" s="312"/>
    </row>
    <row r="29" spans="1:12" ht="15" thickBot="1" thickTop="1">
      <c r="A29" s="190" t="s">
        <v>199</v>
      </c>
      <c r="B29" s="315">
        <f>'AFFLUSSO CAMERA'!J23</f>
        <v>1092</v>
      </c>
      <c r="C29" s="316"/>
      <c r="D29" s="317"/>
      <c r="E29" s="189"/>
      <c r="F29" s="318" t="s">
        <v>199</v>
      </c>
      <c r="G29" s="318"/>
      <c r="H29" s="319"/>
      <c r="I29" s="191">
        <f>'AFFLUSSO SENATO'!H25</f>
        <v>1019</v>
      </c>
      <c r="J29" s="320"/>
      <c r="K29" s="312"/>
      <c r="L29" s="312"/>
    </row>
    <row r="30" spans="1:12" ht="15" thickBot="1" thickTop="1">
      <c r="A30" s="189"/>
      <c r="B30" s="321"/>
      <c r="C30" s="321"/>
      <c r="D30" s="321"/>
      <c r="E30" s="189"/>
      <c r="F30" s="322"/>
      <c r="G30" s="322"/>
      <c r="H30" s="322"/>
      <c r="I30" s="192"/>
      <c r="J30" s="312"/>
      <c r="K30" s="312"/>
      <c r="L30" s="312"/>
    </row>
    <row r="31" spans="1:12" ht="15" thickBot="1" thickTop="1">
      <c r="A31" s="190" t="s">
        <v>200</v>
      </c>
      <c r="B31" s="315">
        <f>'AFFLUSSO CAMERA'!K23</f>
        <v>1136</v>
      </c>
      <c r="C31" s="316"/>
      <c r="D31" s="317"/>
      <c r="E31" s="189"/>
      <c r="F31" s="318" t="s">
        <v>200</v>
      </c>
      <c r="G31" s="318"/>
      <c r="H31" s="319"/>
      <c r="I31" s="191">
        <f>'AFFLUSSO SENATO'!I25</f>
        <v>1080</v>
      </c>
      <c r="J31" s="320"/>
      <c r="K31" s="312"/>
      <c r="L31" s="312"/>
    </row>
    <row r="32" spans="1:12" ht="15" thickBot="1" thickTop="1">
      <c r="A32" s="188"/>
      <c r="B32" s="323"/>
      <c r="C32" s="323"/>
      <c r="D32" s="323"/>
      <c r="E32" s="185"/>
      <c r="F32" s="324"/>
      <c r="G32" s="324"/>
      <c r="H32" s="324"/>
      <c r="I32" s="186"/>
      <c r="J32" s="312"/>
      <c r="K32" s="312"/>
      <c r="L32" s="312"/>
    </row>
    <row r="33" spans="1:12" ht="27" customHeight="1" thickBot="1" thickTop="1">
      <c r="A33" s="187" t="s">
        <v>201</v>
      </c>
      <c r="B33" s="315">
        <f>SUM(B29:D31)</f>
        <v>2228</v>
      </c>
      <c r="C33" s="316"/>
      <c r="D33" s="317"/>
      <c r="E33" s="189"/>
      <c r="F33" s="318" t="s">
        <v>201</v>
      </c>
      <c r="G33" s="318"/>
      <c r="H33" s="319"/>
      <c r="I33" s="191">
        <f>SUM(I29:I31)</f>
        <v>2099</v>
      </c>
      <c r="J33" s="320"/>
      <c r="K33" s="312"/>
      <c r="L33" s="312"/>
    </row>
    <row r="34" ht="13.5" thickTop="1"/>
  </sheetData>
  <sheetProtection/>
  <mergeCells count="53">
    <mergeCell ref="B33:D33"/>
    <mergeCell ref="F33:H33"/>
    <mergeCell ref="J33:L33"/>
    <mergeCell ref="B31:D31"/>
    <mergeCell ref="F31:H31"/>
    <mergeCell ref="J31:L31"/>
    <mergeCell ref="B32:D32"/>
    <mergeCell ref="F32:H32"/>
    <mergeCell ref="J32:L32"/>
    <mergeCell ref="B29:D29"/>
    <mergeCell ref="F29:H29"/>
    <mergeCell ref="J29:L29"/>
    <mergeCell ref="B30:D30"/>
    <mergeCell ref="F30:H30"/>
    <mergeCell ref="J30:L30"/>
    <mergeCell ref="A27:A28"/>
    <mergeCell ref="B27:D28"/>
    <mergeCell ref="E27:E28"/>
    <mergeCell ref="F27:H28"/>
    <mergeCell ref="I27:I28"/>
    <mergeCell ref="J27:L28"/>
    <mergeCell ref="A20:C23"/>
    <mergeCell ref="D20:L20"/>
    <mergeCell ref="D21:L21"/>
    <mergeCell ref="D22:L22"/>
    <mergeCell ref="D23:L23"/>
    <mergeCell ref="A24:L26"/>
    <mergeCell ref="A15:C19"/>
    <mergeCell ref="D15:L15"/>
    <mergeCell ref="D16:L16"/>
    <mergeCell ref="D17:L17"/>
    <mergeCell ref="D18:L18"/>
    <mergeCell ref="D19:L19"/>
    <mergeCell ref="A8:B8"/>
    <mergeCell ref="D8:F8"/>
    <mergeCell ref="H8:L8"/>
    <mergeCell ref="A9:C10"/>
    <mergeCell ref="D9:L10"/>
    <mergeCell ref="A11:C14"/>
    <mergeCell ref="D11:L14"/>
    <mergeCell ref="A4:C4"/>
    <mergeCell ref="D4:L4"/>
    <mergeCell ref="A5:C6"/>
    <mergeCell ref="D5:L6"/>
    <mergeCell ref="A7:B7"/>
    <mergeCell ref="D7:F7"/>
    <mergeCell ref="H7:J7"/>
    <mergeCell ref="A1:C1"/>
    <mergeCell ref="D1:L1"/>
    <mergeCell ref="A2:C2"/>
    <mergeCell ref="D2:L2"/>
    <mergeCell ref="A3:C3"/>
    <mergeCell ref="D3:L3"/>
  </mergeCells>
  <hyperlinks>
    <hyperlink ref="D3" r:id="rId1" display="mailto:informatica.prefsv@pec.interno.it"/>
    <hyperlink ref="D22" r:id="rId2" display="mailto:informatica.prefsv@pec.interno.it"/>
  </hyperlinks>
  <printOptions/>
  <pageMargins left="0.2362204724409449" right="0.2755905511811024" top="0.7480314960629921" bottom="0.7480314960629921" header="0.31496062992125984" footer="0.31496062992125984"/>
  <pageSetup horizontalDpi="600" verticalDpi="600" orientation="portrait" paperSize="9" scale="85" r:id="rId8"/>
  <legacyDrawing r:id="rId7"/>
  <oleObjects>
    <oleObject progId="PBrush" shapeId="1182885" r:id="rId3"/>
    <oleObject progId="PBrush" shapeId="1182886" r:id="rId4"/>
    <oleObject progId="PBrush" shapeId="1182887" r:id="rId5"/>
    <oleObject progId="PBrush" shapeId="1182888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42"/>
  <sheetViews>
    <sheetView zoomScale="130" zoomScaleNormal="130" workbookViewId="0" topLeftCell="A19">
      <selection activeCell="B19" sqref="B19"/>
    </sheetView>
  </sheetViews>
  <sheetFormatPr defaultColWidth="9.140625" defaultRowHeight="12.75"/>
  <cols>
    <col min="1" max="1" width="32.28125" style="86" customWidth="1"/>
    <col min="2" max="2" width="9.57421875" style="86" bestFit="1" customWidth="1"/>
    <col min="3" max="3" width="11.8515625" style="86" customWidth="1"/>
    <col min="4" max="4" width="10.7109375" style="86" customWidth="1"/>
    <col min="5" max="5" width="9.7109375" style="86" customWidth="1"/>
    <col min="6" max="6" width="10.8515625" style="86" customWidth="1"/>
    <col min="7" max="7" width="10.28125" style="86" customWidth="1"/>
    <col min="8" max="8" width="11.00390625" style="86" customWidth="1"/>
    <col min="9" max="9" width="10.28125" style="86" customWidth="1"/>
    <col min="10" max="10" width="10.7109375" style="86" customWidth="1"/>
    <col min="11" max="11" width="10.00390625" style="86" customWidth="1"/>
    <col min="12" max="12" width="11.421875" style="86" customWidth="1"/>
    <col min="13" max="13" width="2.7109375" style="86" customWidth="1"/>
    <col min="14" max="14" width="42.8515625" style="86" customWidth="1"/>
    <col min="15" max="15" width="10.28125" style="86" customWidth="1"/>
    <col min="16" max="16" width="9.8515625" style="86" customWidth="1"/>
    <col min="17" max="17" width="9.421875" style="86" customWidth="1"/>
    <col min="18" max="18" width="9.7109375" style="86" customWidth="1"/>
    <col min="19" max="19" width="9.140625" style="86" customWidth="1"/>
    <col min="20" max="16384" width="8.8515625" style="43" customWidth="1"/>
  </cols>
  <sheetData>
    <row r="1" spans="1:19" ht="17.25" thickBot="1" thickTop="1">
      <c r="A1" s="327" t="s">
        <v>5</v>
      </c>
      <c r="B1" s="38" t="s">
        <v>0</v>
      </c>
      <c r="C1" s="329" t="s">
        <v>1</v>
      </c>
      <c r="D1" s="330"/>
      <c r="E1" s="331">
        <v>1</v>
      </c>
      <c r="F1" s="332"/>
      <c r="G1" s="331">
        <v>2</v>
      </c>
      <c r="H1" s="332"/>
      <c r="I1" s="331">
        <v>3</v>
      </c>
      <c r="J1" s="332"/>
      <c r="K1" s="331">
        <v>4</v>
      </c>
      <c r="L1" s="332"/>
      <c r="M1" s="41"/>
      <c r="N1" s="325" t="s">
        <v>68</v>
      </c>
      <c r="O1" s="105" t="s">
        <v>12</v>
      </c>
      <c r="P1" s="39">
        <v>1</v>
      </c>
      <c r="Q1" s="42">
        <v>2</v>
      </c>
      <c r="R1" s="42">
        <v>3</v>
      </c>
      <c r="S1" s="40">
        <v>4</v>
      </c>
    </row>
    <row r="2" spans="1:20" ht="87" customHeight="1" thickBot="1" thickTop="1">
      <c r="A2" s="328"/>
      <c r="B2" s="44"/>
      <c r="C2" s="45" t="s">
        <v>54</v>
      </c>
      <c r="D2" s="45" t="s">
        <v>55</v>
      </c>
      <c r="E2" s="45" t="s">
        <v>54</v>
      </c>
      <c r="F2" s="45" t="s">
        <v>55</v>
      </c>
      <c r="G2" s="45" t="s">
        <v>54</v>
      </c>
      <c r="H2" s="45" t="s">
        <v>55</v>
      </c>
      <c r="I2" s="45" t="s">
        <v>54</v>
      </c>
      <c r="J2" s="45" t="s">
        <v>55</v>
      </c>
      <c r="K2" s="45" t="s">
        <v>54</v>
      </c>
      <c r="L2" s="45" t="s">
        <v>55</v>
      </c>
      <c r="M2" s="46"/>
      <c r="N2" s="326"/>
      <c r="O2" s="47" t="s">
        <v>69</v>
      </c>
      <c r="P2" s="47" t="s">
        <v>69</v>
      </c>
      <c r="Q2" s="47" t="s">
        <v>69</v>
      </c>
      <c r="R2" s="47" t="s">
        <v>69</v>
      </c>
      <c r="S2" s="47" t="s">
        <v>69</v>
      </c>
      <c r="T2" s="48"/>
    </row>
    <row r="3" spans="1:19" ht="32.25" customHeight="1" thickBot="1" thickTop="1">
      <c r="A3" s="333" t="s">
        <v>124</v>
      </c>
      <c r="B3" s="336">
        <f>C3/$C$20</f>
        <v>0.4618789965568126</v>
      </c>
      <c r="C3" s="339">
        <f>SUM(E3+G3+I3+K3)</f>
        <v>939</v>
      </c>
      <c r="D3" s="339">
        <f>SUM(F3+H3+J3+L3)</f>
        <v>11</v>
      </c>
      <c r="E3" s="342">
        <v>213</v>
      </c>
      <c r="F3" s="345">
        <v>3</v>
      </c>
      <c r="G3" s="342">
        <v>258</v>
      </c>
      <c r="H3" s="345">
        <v>4</v>
      </c>
      <c r="I3" s="342">
        <v>237</v>
      </c>
      <c r="J3" s="345">
        <v>3</v>
      </c>
      <c r="K3" s="342">
        <v>231</v>
      </c>
      <c r="L3" s="345">
        <v>1</v>
      </c>
      <c r="M3" s="46"/>
      <c r="N3" s="52" t="s">
        <v>142</v>
      </c>
      <c r="O3" s="213">
        <f>SUM(P3:S3)</f>
        <v>18</v>
      </c>
      <c r="P3" s="55">
        <v>7</v>
      </c>
      <c r="Q3" s="55">
        <v>5</v>
      </c>
      <c r="R3" s="55">
        <v>3</v>
      </c>
      <c r="S3" s="55">
        <v>3</v>
      </c>
    </row>
    <row r="4" spans="1:19" ht="30" customHeight="1" thickBot="1" thickTop="1">
      <c r="A4" s="334"/>
      <c r="B4" s="337"/>
      <c r="C4" s="340"/>
      <c r="D4" s="340"/>
      <c r="E4" s="343"/>
      <c r="F4" s="346"/>
      <c r="G4" s="343"/>
      <c r="H4" s="346"/>
      <c r="I4" s="343"/>
      <c r="J4" s="346"/>
      <c r="K4" s="343"/>
      <c r="L4" s="346"/>
      <c r="M4" s="46"/>
      <c r="N4" s="52" t="s">
        <v>143</v>
      </c>
      <c r="O4" s="213">
        <f aca="true" t="shared" si="0" ref="O4:O19">SUM(P4:S4)</f>
        <v>69</v>
      </c>
      <c r="P4" s="100">
        <v>17</v>
      </c>
      <c r="Q4" s="55">
        <v>16</v>
      </c>
      <c r="R4" s="55">
        <v>17</v>
      </c>
      <c r="S4" s="56">
        <v>19</v>
      </c>
    </row>
    <row r="5" spans="1:19" ht="30" customHeight="1" thickBot="1" thickTop="1">
      <c r="A5" s="334"/>
      <c r="B5" s="337"/>
      <c r="C5" s="340"/>
      <c r="D5" s="340"/>
      <c r="E5" s="343"/>
      <c r="F5" s="346"/>
      <c r="G5" s="343"/>
      <c r="H5" s="346"/>
      <c r="I5" s="343"/>
      <c r="J5" s="346"/>
      <c r="K5" s="343"/>
      <c r="L5" s="346"/>
      <c r="M5" s="46"/>
      <c r="N5" s="52" t="s">
        <v>129</v>
      </c>
      <c r="O5" s="213">
        <f t="shared" si="0"/>
        <v>340</v>
      </c>
      <c r="P5" s="100">
        <v>80</v>
      </c>
      <c r="Q5" s="55">
        <v>82</v>
      </c>
      <c r="R5" s="55">
        <v>92</v>
      </c>
      <c r="S5" s="56">
        <v>86</v>
      </c>
    </row>
    <row r="6" spans="1:19" ht="30" customHeight="1" thickBot="1" thickTop="1">
      <c r="A6" s="335"/>
      <c r="B6" s="338"/>
      <c r="C6" s="341"/>
      <c r="D6" s="341"/>
      <c r="E6" s="344"/>
      <c r="F6" s="347"/>
      <c r="G6" s="344"/>
      <c r="H6" s="347"/>
      <c r="I6" s="344"/>
      <c r="J6" s="347"/>
      <c r="K6" s="344"/>
      <c r="L6" s="347"/>
      <c r="M6" s="46"/>
      <c r="N6" s="52" t="s">
        <v>141</v>
      </c>
      <c r="O6" s="213">
        <f t="shared" si="0"/>
        <v>501</v>
      </c>
      <c r="P6" s="100">
        <v>106</v>
      </c>
      <c r="Q6" s="55">
        <v>151</v>
      </c>
      <c r="R6" s="55">
        <v>122</v>
      </c>
      <c r="S6" s="56">
        <v>122</v>
      </c>
    </row>
    <row r="7" spans="1:19" ht="39.75" customHeight="1" thickBot="1" thickTop="1">
      <c r="A7" s="333" t="s">
        <v>125</v>
      </c>
      <c r="B7" s="336">
        <f>C7/$C$20</f>
        <v>0.2410231185440236</v>
      </c>
      <c r="C7" s="339">
        <f aca="true" t="shared" si="1" ref="C7:C19">SUM(E7+G7+I7+K7)</f>
        <v>490</v>
      </c>
      <c r="D7" s="339">
        <f aca="true" t="shared" si="2" ref="D7:D19">SUM(F7+H7+J7+L7)</f>
        <v>15</v>
      </c>
      <c r="E7" s="342">
        <v>90</v>
      </c>
      <c r="F7" s="345">
        <v>2</v>
      </c>
      <c r="G7" s="342">
        <v>123</v>
      </c>
      <c r="H7" s="345">
        <v>4</v>
      </c>
      <c r="I7" s="342">
        <v>146</v>
      </c>
      <c r="J7" s="345">
        <v>3</v>
      </c>
      <c r="K7" s="360">
        <v>131</v>
      </c>
      <c r="L7" s="345">
        <v>6</v>
      </c>
      <c r="M7" s="46"/>
      <c r="N7" s="52" t="s">
        <v>144</v>
      </c>
      <c r="O7" s="213">
        <f t="shared" si="0"/>
        <v>7</v>
      </c>
      <c r="P7" s="53">
        <v>2</v>
      </c>
      <c r="Q7" s="55">
        <v>0</v>
      </c>
      <c r="R7" s="55">
        <v>2</v>
      </c>
      <c r="S7" s="56">
        <v>3</v>
      </c>
    </row>
    <row r="8" spans="1:19" ht="39.75" customHeight="1" thickBot="1" thickTop="1">
      <c r="A8" s="334"/>
      <c r="B8" s="337"/>
      <c r="C8" s="340"/>
      <c r="D8" s="340"/>
      <c r="E8" s="343"/>
      <c r="F8" s="346"/>
      <c r="G8" s="343"/>
      <c r="H8" s="346"/>
      <c r="I8" s="343"/>
      <c r="J8" s="346"/>
      <c r="K8" s="361"/>
      <c r="L8" s="346"/>
      <c r="M8" s="46"/>
      <c r="N8" s="52" t="s">
        <v>146</v>
      </c>
      <c r="O8" s="213">
        <f t="shared" si="0"/>
        <v>74</v>
      </c>
      <c r="P8" s="53">
        <v>12</v>
      </c>
      <c r="Q8" s="55">
        <v>16</v>
      </c>
      <c r="R8" s="55">
        <v>15</v>
      </c>
      <c r="S8" s="56">
        <v>31</v>
      </c>
    </row>
    <row r="9" spans="1:19" ht="39.75" customHeight="1" thickBot="1" thickTop="1">
      <c r="A9" s="334"/>
      <c r="B9" s="337"/>
      <c r="C9" s="340"/>
      <c r="D9" s="340"/>
      <c r="E9" s="343"/>
      <c r="F9" s="346"/>
      <c r="G9" s="343"/>
      <c r="H9" s="346"/>
      <c r="I9" s="343"/>
      <c r="J9" s="346"/>
      <c r="K9" s="361"/>
      <c r="L9" s="346"/>
      <c r="M9" s="46"/>
      <c r="N9" s="52" t="s">
        <v>145</v>
      </c>
      <c r="O9" s="213">
        <f t="shared" si="0"/>
        <v>389</v>
      </c>
      <c r="P9" s="53">
        <v>73</v>
      </c>
      <c r="Q9" s="55">
        <v>102</v>
      </c>
      <c r="R9" s="55">
        <v>124</v>
      </c>
      <c r="S9" s="56">
        <v>90</v>
      </c>
    </row>
    <row r="10" spans="1:19" ht="39.75" customHeight="1" thickBot="1" thickTop="1">
      <c r="A10" s="335"/>
      <c r="B10" s="338"/>
      <c r="C10" s="341"/>
      <c r="D10" s="341"/>
      <c r="E10" s="344"/>
      <c r="F10" s="347"/>
      <c r="G10" s="344"/>
      <c r="H10" s="347"/>
      <c r="I10" s="344"/>
      <c r="J10" s="347"/>
      <c r="K10" s="362"/>
      <c r="L10" s="347"/>
      <c r="M10" s="46"/>
      <c r="N10" s="52" t="s">
        <v>147</v>
      </c>
      <c r="O10" s="213">
        <f t="shared" si="0"/>
        <v>5</v>
      </c>
      <c r="P10" s="53">
        <v>1</v>
      </c>
      <c r="Q10" s="55">
        <v>1</v>
      </c>
      <c r="R10" s="55">
        <v>2</v>
      </c>
      <c r="S10" s="56">
        <v>1</v>
      </c>
    </row>
    <row r="11" spans="1:19" ht="39.75" customHeight="1" thickBot="1" thickTop="1">
      <c r="A11" s="101" t="s">
        <v>126</v>
      </c>
      <c r="B11" s="50">
        <f aca="true" t="shared" si="3" ref="B11:B19">C11/$C$20</f>
        <v>0.011805213969503197</v>
      </c>
      <c r="C11" s="205">
        <f t="shared" si="1"/>
        <v>24</v>
      </c>
      <c r="D11" s="205">
        <f t="shared" si="2"/>
        <v>1</v>
      </c>
      <c r="E11" s="51">
        <v>2</v>
      </c>
      <c r="F11" s="103">
        <v>0</v>
      </c>
      <c r="G11" s="51">
        <v>8</v>
      </c>
      <c r="H11" s="103">
        <v>1</v>
      </c>
      <c r="I11" s="51">
        <v>7</v>
      </c>
      <c r="J11" s="103">
        <v>0</v>
      </c>
      <c r="K11" s="51">
        <v>7</v>
      </c>
      <c r="L11" s="103">
        <v>0</v>
      </c>
      <c r="M11" s="46"/>
      <c r="N11" s="52" t="s">
        <v>148</v>
      </c>
      <c r="O11" s="213">
        <f t="shared" si="0"/>
        <v>23</v>
      </c>
      <c r="P11" s="53">
        <v>2</v>
      </c>
      <c r="Q11" s="55">
        <v>7</v>
      </c>
      <c r="R11" s="55">
        <v>7</v>
      </c>
      <c r="S11" s="56">
        <v>7</v>
      </c>
    </row>
    <row r="12" spans="1:19" ht="39.75" customHeight="1" thickBot="1" thickTop="1">
      <c r="A12" s="101" t="s">
        <v>127</v>
      </c>
      <c r="B12" s="50">
        <f t="shared" si="3"/>
        <v>0.009345794392523364</v>
      </c>
      <c r="C12" s="205">
        <f>SUM(E12+G12+I12+K12)</f>
        <v>19</v>
      </c>
      <c r="D12" s="205">
        <f>SUM(F12+H12+J12+L12)</f>
        <v>2</v>
      </c>
      <c r="E12" s="51">
        <v>9</v>
      </c>
      <c r="F12" s="103">
        <v>1</v>
      </c>
      <c r="G12" s="51">
        <v>1</v>
      </c>
      <c r="H12" s="103">
        <v>0</v>
      </c>
      <c r="I12" s="51">
        <v>2</v>
      </c>
      <c r="J12" s="103">
        <v>0</v>
      </c>
      <c r="K12" s="51">
        <v>7</v>
      </c>
      <c r="L12" s="103">
        <v>1</v>
      </c>
      <c r="M12" s="67"/>
      <c r="N12" s="52" t="s">
        <v>149</v>
      </c>
      <c r="O12" s="204">
        <f t="shared" si="0"/>
        <v>17</v>
      </c>
      <c r="P12" s="53">
        <v>8</v>
      </c>
      <c r="Q12" s="55">
        <v>1</v>
      </c>
      <c r="R12" s="55">
        <v>2</v>
      </c>
      <c r="S12" s="56">
        <v>6</v>
      </c>
    </row>
    <row r="13" spans="1:19" ht="39.75" customHeight="1" thickBot="1" thickTop="1">
      <c r="A13" s="101" t="s">
        <v>128</v>
      </c>
      <c r="B13" s="50">
        <f t="shared" si="3"/>
        <v>0.0004918839153959665</v>
      </c>
      <c r="C13" s="205">
        <f>SUM(E13+G13+I13+K13)</f>
        <v>1</v>
      </c>
      <c r="D13" s="205">
        <f>SUM(F13+H13+J13+L13)</f>
        <v>0</v>
      </c>
      <c r="E13" s="51">
        <v>0</v>
      </c>
      <c r="F13" s="103">
        <v>0</v>
      </c>
      <c r="G13" s="51">
        <v>0</v>
      </c>
      <c r="H13" s="103">
        <v>0</v>
      </c>
      <c r="I13" s="51">
        <v>1</v>
      </c>
      <c r="J13" s="103">
        <v>0</v>
      </c>
      <c r="K13" s="51">
        <v>0</v>
      </c>
      <c r="L13" s="103">
        <v>0</v>
      </c>
      <c r="M13" s="67"/>
      <c r="N13" s="52" t="s">
        <v>150</v>
      </c>
      <c r="O13" s="204">
        <f t="shared" si="0"/>
        <v>1</v>
      </c>
      <c r="P13" s="53">
        <v>0</v>
      </c>
      <c r="Q13" s="55">
        <v>0</v>
      </c>
      <c r="R13" s="55">
        <v>1</v>
      </c>
      <c r="S13" s="56">
        <v>0</v>
      </c>
    </row>
    <row r="14" spans="1:19" ht="39.75" customHeight="1" thickBot="1" thickTop="1">
      <c r="A14" s="101" t="s">
        <v>130</v>
      </c>
      <c r="B14" s="50">
        <f t="shared" si="3"/>
        <v>0.008853910477127398</v>
      </c>
      <c r="C14" s="205">
        <f t="shared" si="1"/>
        <v>18</v>
      </c>
      <c r="D14" s="205">
        <f t="shared" si="2"/>
        <v>1</v>
      </c>
      <c r="E14" s="51">
        <v>5</v>
      </c>
      <c r="F14" s="103">
        <v>0</v>
      </c>
      <c r="G14" s="51">
        <v>4</v>
      </c>
      <c r="H14" s="103">
        <v>0</v>
      </c>
      <c r="I14" s="51">
        <v>4</v>
      </c>
      <c r="J14" s="103">
        <v>0</v>
      </c>
      <c r="K14" s="51">
        <v>5</v>
      </c>
      <c r="L14" s="103">
        <v>1</v>
      </c>
      <c r="M14" s="67"/>
      <c r="N14" s="52" t="s">
        <v>131</v>
      </c>
      <c r="O14" s="204">
        <f t="shared" si="0"/>
        <v>17</v>
      </c>
      <c r="P14" s="53">
        <v>5</v>
      </c>
      <c r="Q14" s="55">
        <v>4</v>
      </c>
      <c r="R14" s="55">
        <v>4</v>
      </c>
      <c r="S14" s="56">
        <v>4</v>
      </c>
    </row>
    <row r="15" spans="1:19" ht="39.75" customHeight="1" thickBot="1" thickTop="1">
      <c r="A15" s="101" t="s">
        <v>132</v>
      </c>
      <c r="B15" s="50">
        <f t="shared" si="3"/>
        <v>0.002951303492375799</v>
      </c>
      <c r="C15" s="205">
        <f t="shared" si="1"/>
        <v>6</v>
      </c>
      <c r="D15" s="205">
        <f t="shared" si="2"/>
        <v>0</v>
      </c>
      <c r="E15" s="51">
        <v>2</v>
      </c>
      <c r="F15" s="103">
        <v>0</v>
      </c>
      <c r="G15" s="51">
        <v>2</v>
      </c>
      <c r="H15" s="103">
        <v>0</v>
      </c>
      <c r="I15" s="51">
        <v>2</v>
      </c>
      <c r="J15" s="103">
        <v>0</v>
      </c>
      <c r="K15" s="51">
        <v>0</v>
      </c>
      <c r="L15" s="103">
        <v>0</v>
      </c>
      <c r="M15" s="67"/>
      <c r="N15" s="52" t="s">
        <v>133</v>
      </c>
      <c r="O15" s="204">
        <f t="shared" si="0"/>
        <v>6</v>
      </c>
      <c r="P15" s="53">
        <v>2</v>
      </c>
      <c r="Q15" s="55">
        <v>2</v>
      </c>
      <c r="R15" s="55">
        <v>2</v>
      </c>
      <c r="S15" s="56">
        <v>0</v>
      </c>
    </row>
    <row r="16" spans="1:19" ht="39.75" customHeight="1" thickBot="1" thickTop="1">
      <c r="A16" s="101" t="s">
        <v>134</v>
      </c>
      <c r="B16" s="50">
        <f t="shared" si="3"/>
        <v>0.002459419576979833</v>
      </c>
      <c r="C16" s="205">
        <f t="shared" si="1"/>
        <v>5</v>
      </c>
      <c r="D16" s="205">
        <f t="shared" si="2"/>
        <v>0</v>
      </c>
      <c r="E16" s="51">
        <v>0</v>
      </c>
      <c r="F16" s="103">
        <v>0</v>
      </c>
      <c r="G16" s="51">
        <v>2</v>
      </c>
      <c r="H16" s="103">
        <v>0</v>
      </c>
      <c r="I16" s="51">
        <v>2</v>
      </c>
      <c r="J16" s="103">
        <v>0</v>
      </c>
      <c r="K16" s="51">
        <v>1</v>
      </c>
      <c r="L16" s="103">
        <v>0</v>
      </c>
      <c r="M16" s="46"/>
      <c r="N16" s="52" t="s">
        <v>49</v>
      </c>
      <c r="O16" s="213">
        <f t="shared" si="0"/>
        <v>5</v>
      </c>
      <c r="P16" s="53">
        <v>0</v>
      </c>
      <c r="Q16" s="55">
        <v>2</v>
      </c>
      <c r="R16" s="55">
        <v>2</v>
      </c>
      <c r="S16" s="56">
        <v>1</v>
      </c>
    </row>
    <row r="17" spans="1:19" ht="57.75" customHeight="1" thickBot="1" thickTop="1">
      <c r="A17" s="101" t="s">
        <v>135</v>
      </c>
      <c r="B17" s="50">
        <f t="shared" si="3"/>
        <v>0.22872602065912445</v>
      </c>
      <c r="C17" s="205">
        <f t="shared" si="1"/>
        <v>465</v>
      </c>
      <c r="D17" s="205">
        <f t="shared" si="2"/>
        <v>26</v>
      </c>
      <c r="E17" s="51">
        <v>75</v>
      </c>
      <c r="F17" s="103">
        <v>5</v>
      </c>
      <c r="G17" s="51">
        <v>146</v>
      </c>
      <c r="H17" s="103">
        <v>6</v>
      </c>
      <c r="I17" s="51">
        <v>128</v>
      </c>
      <c r="J17" s="103">
        <v>5</v>
      </c>
      <c r="K17" s="51">
        <v>116</v>
      </c>
      <c r="L17" s="103">
        <v>10</v>
      </c>
      <c r="M17" s="46"/>
      <c r="N17" s="52" t="s">
        <v>138</v>
      </c>
      <c r="O17" s="213">
        <f t="shared" si="0"/>
        <v>439</v>
      </c>
      <c r="P17" s="59">
        <v>70</v>
      </c>
      <c r="Q17" s="60">
        <v>140</v>
      </c>
      <c r="R17" s="60">
        <v>123</v>
      </c>
      <c r="S17" s="60">
        <v>106</v>
      </c>
    </row>
    <row r="18" spans="1:19" ht="39.75" customHeight="1" thickBot="1" thickTop="1">
      <c r="A18" s="101" t="s">
        <v>136</v>
      </c>
      <c r="B18" s="50">
        <f t="shared" si="3"/>
        <v>0.031972454500737824</v>
      </c>
      <c r="C18" s="205">
        <f t="shared" si="1"/>
        <v>65</v>
      </c>
      <c r="D18" s="205">
        <f t="shared" si="2"/>
        <v>10</v>
      </c>
      <c r="E18" s="51">
        <v>11</v>
      </c>
      <c r="F18" s="103">
        <v>2</v>
      </c>
      <c r="G18" s="51">
        <v>12</v>
      </c>
      <c r="H18" s="103">
        <v>1</v>
      </c>
      <c r="I18" s="51">
        <v>23</v>
      </c>
      <c r="J18" s="103">
        <v>3</v>
      </c>
      <c r="K18" s="51">
        <v>19</v>
      </c>
      <c r="L18" s="103">
        <v>4</v>
      </c>
      <c r="M18" s="46"/>
      <c r="N18" s="52" t="s">
        <v>137</v>
      </c>
      <c r="O18" s="213">
        <f t="shared" si="0"/>
        <v>55</v>
      </c>
      <c r="P18" s="59">
        <v>9</v>
      </c>
      <c r="Q18" s="60">
        <v>11</v>
      </c>
      <c r="R18" s="60">
        <v>20</v>
      </c>
      <c r="S18" s="60">
        <v>15</v>
      </c>
    </row>
    <row r="19" spans="1:19" ht="39.75" customHeight="1" thickBot="1" thickTop="1">
      <c r="A19" s="101" t="s">
        <v>139</v>
      </c>
      <c r="B19" s="50">
        <f t="shared" si="3"/>
        <v>0.0004918839153959665</v>
      </c>
      <c r="C19" s="205">
        <f t="shared" si="1"/>
        <v>1</v>
      </c>
      <c r="D19" s="205">
        <f t="shared" si="2"/>
        <v>0</v>
      </c>
      <c r="E19" s="51">
        <v>1</v>
      </c>
      <c r="F19" s="103">
        <v>0</v>
      </c>
      <c r="G19" s="51">
        <v>0</v>
      </c>
      <c r="H19" s="103">
        <v>0</v>
      </c>
      <c r="I19" s="51">
        <v>0</v>
      </c>
      <c r="J19" s="103">
        <v>0</v>
      </c>
      <c r="K19" s="51">
        <v>0</v>
      </c>
      <c r="L19" s="103">
        <v>0</v>
      </c>
      <c r="M19" s="46"/>
      <c r="N19" s="58" t="s">
        <v>140</v>
      </c>
      <c r="O19" s="213">
        <f t="shared" si="0"/>
        <v>1</v>
      </c>
      <c r="P19" s="59">
        <v>1</v>
      </c>
      <c r="Q19" s="60">
        <v>0</v>
      </c>
      <c r="R19" s="60">
        <v>0</v>
      </c>
      <c r="S19" s="61">
        <v>0</v>
      </c>
    </row>
    <row r="20" spans="1:19" s="65" customFormat="1" ht="29.25" customHeight="1" thickBot="1" thickTop="1">
      <c r="A20" s="62" t="s">
        <v>21</v>
      </c>
      <c r="B20" s="63">
        <f>C20/B26</f>
        <v>0.9685564554549786</v>
      </c>
      <c r="C20" s="206">
        <f>D20+O20</f>
        <v>2033</v>
      </c>
      <c r="D20" s="207">
        <f aca="true" t="shared" si="4" ref="D20:L20">SUM(D3:D19)</f>
        <v>66</v>
      </c>
      <c r="E20" s="208">
        <f t="shared" si="4"/>
        <v>408</v>
      </c>
      <c r="F20" s="209">
        <f t="shared" si="4"/>
        <v>13</v>
      </c>
      <c r="G20" s="208">
        <f t="shared" si="4"/>
        <v>556</v>
      </c>
      <c r="H20" s="209">
        <f t="shared" si="4"/>
        <v>16</v>
      </c>
      <c r="I20" s="208">
        <f t="shared" si="4"/>
        <v>552</v>
      </c>
      <c r="J20" s="209">
        <f t="shared" si="4"/>
        <v>14</v>
      </c>
      <c r="K20" s="208">
        <f t="shared" si="4"/>
        <v>517</v>
      </c>
      <c r="L20" s="209">
        <f t="shared" si="4"/>
        <v>23</v>
      </c>
      <c r="M20" s="64"/>
      <c r="N20" s="210" t="s">
        <v>2</v>
      </c>
      <c r="O20" s="211">
        <f>SUM(O3:O19)</f>
        <v>1967</v>
      </c>
      <c r="P20" s="212">
        <f>SUM(P3:P19)</f>
        <v>395</v>
      </c>
      <c r="Q20" s="212">
        <f>SUM(Q3:Q19)</f>
        <v>540</v>
      </c>
      <c r="R20" s="212">
        <f>SUM(R3:R19)</f>
        <v>538</v>
      </c>
      <c r="S20" s="212">
        <f>SUM(S3:S19)</f>
        <v>494</v>
      </c>
    </row>
    <row r="21" spans="1:19" ht="37.5" customHeight="1" thickBot="1" thickTop="1">
      <c r="A21" s="66" t="s">
        <v>22</v>
      </c>
      <c r="B21" s="63">
        <f>C21/B26</f>
        <v>0</v>
      </c>
      <c r="C21" s="348">
        <f>SUM(E21:L21)</f>
        <v>0</v>
      </c>
      <c r="D21" s="349"/>
      <c r="E21" s="350">
        <v>0</v>
      </c>
      <c r="F21" s="351"/>
      <c r="G21" s="350">
        <v>0</v>
      </c>
      <c r="H21" s="351"/>
      <c r="I21" s="352">
        <v>0</v>
      </c>
      <c r="J21" s="353"/>
      <c r="K21" s="350">
        <v>0</v>
      </c>
      <c r="L21" s="351"/>
      <c r="M21" s="67"/>
      <c r="N21" s="68"/>
      <c r="O21" s="69"/>
      <c r="P21" s="69"/>
      <c r="Q21" s="69"/>
      <c r="R21" s="69"/>
      <c r="S21" s="69"/>
    </row>
    <row r="22" spans="1:19" ht="37.5" customHeight="1" thickBot="1" thickTop="1">
      <c r="A22" s="70" t="s">
        <v>23</v>
      </c>
      <c r="B22" s="63">
        <f>B23+B24</f>
        <v>0.031443544545021435</v>
      </c>
      <c r="C22" s="348">
        <f>SUM(E22:L22)</f>
        <v>66</v>
      </c>
      <c r="D22" s="349"/>
      <c r="E22" s="365">
        <f>SUM(E23:F24)</f>
        <v>10</v>
      </c>
      <c r="F22" s="366"/>
      <c r="G22" s="365">
        <f>SUM(G23:H24)</f>
        <v>16</v>
      </c>
      <c r="H22" s="366"/>
      <c r="I22" s="365">
        <f>SUM(I23:J24)</f>
        <v>20</v>
      </c>
      <c r="J22" s="366"/>
      <c r="K22" s="365">
        <f>SUM(K23:L24)</f>
        <v>20</v>
      </c>
      <c r="L22" s="366"/>
      <c r="M22" s="67"/>
      <c r="N22" s="68"/>
      <c r="O22" s="71"/>
      <c r="P22" s="71"/>
      <c r="Q22" s="71"/>
      <c r="R22" s="71"/>
      <c r="S22" s="71"/>
    </row>
    <row r="23" spans="1:19" ht="19.5" customHeight="1" thickBot="1" thickTop="1">
      <c r="A23" s="72" t="s">
        <v>24</v>
      </c>
      <c r="B23" s="73">
        <f>C23/B26</f>
        <v>0.010481181515007145</v>
      </c>
      <c r="C23" s="367">
        <f>SUM(E23:L23)</f>
        <v>22</v>
      </c>
      <c r="D23" s="368"/>
      <c r="E23" s="354">
        <v>4</v>
      </c>
      <c r="F23" s="355"/>
      <c r="G23" s="356">
        <v>4</v>
      </c>
      <c r="H23" s="357"/>
      <c r="I23" s="358">
        <v>11</v>
      </c>
      <c r="J23" s="359"/>
      <c r="K23" s="354">
        <v>3</v>
      </c>
      <c r="L23" s="355"/>
      <c r="M23" s="67"/>
      <c r="N23" s="68"/>
      <c r="O23" s="69"/>
      <c r="P23" s="69"/>
      <c r="Q23" s="69"/>
      <c r="R23" s="69"/>
      <c r="S23" s="69"/>
    </row>
    <row r="24" spans="1:19" s="65" customFormat="1" ht="19.5" customHeight="1" thickBot="1" thickTop="1">
      <c r="A24" s="74" t="s">
        <v>25</v>
      </c>
      <c r="B24" s="151">
        <f>C24/B26</f>
        <v>0.02096236303001429</v>
      </c>
      <c r="C24" s="365">
        <f>SUM(E24:L24)</f>
        <v>44</v>
      </c>
      <c r="D24" s="366"/>
      <c r="E24" s="350">
        <v>6</v>
      </c>
      <c r="F24" s="351"/>
      <c r="G24" s="350">
        <v>12</v>
      </c>
      <c r="H24" s="351"/>
      <c r="I24" s="352">
        <v>9</v>
      </c>
      <c r="J24" s="353"/>
      <c r="K24" s="350">
        <v>17</v>
      </c>
      <c r="L24" s="351"/>
      <c r="M24" s="152"/>
      <c r="N24" s="153"/>
      <c r="O24" s="154"/>
      <c r="P24" s="154"/>
      <c r="Q24" s="154"/>
      <c r="R24" s="154"/>
      <c r="S24" s="154"/>
    </row>
    <row r="25" spans="1:14" s="79" customFormat="1" ht="19.5" customHeight="1" thickBot="1" thickTop="1">
      <c r="A25" s="76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67"/>
      <c r="N25" s="68"/>
    </row>
    <row r="26" spans="1:19" ht="24" customHeight="1" thickBot="1" thickTop="1">
      <c r="A26" s="80" t="s">
        <v>26</v>
      </c>
      <c r="B26" s="374">
        <f>C20+C21+C22</f>
        <v>2099</v>
      </c>
      <c r="C26" s="375"/>
      <c r="D26" s="376"/>
      <c r="E26" s="363">
        <f>SUM(E20:E22)</f>
        <v>418</v>
      </c>
      <c r="F26" s="364"/>
      <c r="G26" s="363">
        <f>SUM(G20:G22)</f>
        <v>572</v>
      </c>
      <c r="H26" s="364"/>
      <c r="I26" s="363">
        <f>SUM(I20:I22)</f>
        <v>572</v>
      </c>
      <c r="J26" s="364"/>
      <c r="K26" s="363">
        <f>SUM(K20:K22)</f>
        <v>537</v>
      </c>
      <c r="L26" s="364"/>
      <c r="M26" s="67"/>
      <c r="N26" s="68"/>
      <c r="O26" s="81"/>
      <c r="P26" s="82"/>
      <c r="Q26" s="82"/>
      <c r="R26" s="82"/>
      <c r="S26" s="82"/>
    </row>
    <row r="27" spans="1:19" ht="19.5" customHeight="1" thickBot="1" thickTop="1">
      <c r="A27" s="83" t="s">
        <v>4</v>
      </c>
      <c r="B27" s="379">
        <f>SUM(E27:L27)</f>
        <v>2846</v>
      </c>
      <c r="C27" s="386"/>
      <c r="D27" s="387"/>
      <c r="E27" s="388">
        <f>'AFFLUSSO SENATO'!K6</f>
        <v>589</v>
      </c>
      <c r="F27" s="389"/>
      <c r="G27" s="379">
        <f>'AFFLUSSO SENATO'!K7</f>
        <v>770</v>
      </c>
      <c r="H27" s="380"/>
      <c r="I27" s="381">
        <f>'AFFLUSSO SENATO'!K8</f>
        <v>738</v>
      </c>
      <c r="J27" s="382"/>
      <c r="K27" s="381">
        <f>'AFFLUSSO SENATO'!K9</f>
        <v>749</v>
      </c>
      <c r="L27" s="382"/>
      <c r="M27" s="67"/>
      <c r="N27" s="68"/>
      <c r="O27" s="69"/>
      <c r="P27" s="84"/>
      <c r="Q27" s="84"/>
      <c r="R27" s="84"/>
      <c r="S27" s="84"/>
    </row>
    <row r="28" spans="1:19" ht="19.5" customHeight="1" thickBot="1" thickTop="1">
      <c r="A28" s="149" t="s">
        <v>3</v>
      </c>
      <c r="B28" s="371">
        <f>SUM(E28:L28)</f>
        <v>2099</v>
      </c>
      <c r="C28" s="390"/>
      <c r="D28" s="373"/>
      <c r="E28" s="369">
        <f>'AFFLUSSO SENATO'!J21</f>
        <v>418</v>
      </c>
      <c r="F28" s="370"/>
      <c r="G28" s="371">
        <f>'AFFLUSSO SENATO'!J22</f>
        <v>572</v>
      </c>
      <c r="H28" s="372"/>
      <c r="I28" s="371">
        <f>'AFFLUSSO SENATO'!J23</f>
        <v>572</v>
      </c>
      <c r="J28" s="373"/>
      <c r="K28" s="371">
        <f>'AFFLUSSO SENATO'!J24</f>
        <v>537</v>
      </c>
      <c r="L28" s="373"/>
      <c r="M28" s="67"/>
      <c r="N28" s="68"/>
      <c r="O28" s="69"/>
      <c r="P28" s="84"/>
      <c r="Q28" s="84"/>
      <c r="R28" s="84"/>
      <c r="S28" s="84"/>
    </row>
    <row r="29" spans="1:19" ht="19.5" customHeight="1" thickBot="1" thickTop="1">
      <c r="A29" s="85" t="s">
        <v>27</v>
      </c>
      <c r="B29" s="383">
        <f>B28/B27</f>
        <v>0.7375263527758257</v>
      </c>
      <c r="C29" s="384"/>
      <c r="D29" s="385"/>
      <c r="E29" s="377">
        <f>E28/E27</f>
        <v>0.7096774193548387</v>
      </c>
      <c r="F29" s="378"/>
      <c r="G29" s="377">
        <f>G28/G27</f>
        <v>0.7428571428571429</v>
      </c>
      <c r="H29" s="378"/>
      <c r="I29" s="377">
        <f>I28/I27</f>
        <v>0.7750677506775068</v>
      </c>
      <c r="J29" s="378"/>
      <c r="K29" s="377">
        <f>K28/K27</f>
        <v>0.7169559412550067</v>
      </c>
      <c r="L29" s="378"/>
      <c r="M29" s="67"/>
      <c r="N29" s="68"/>
      <c r="O29" s="69"/>
      <c r="P29" s="69"/>
      <c r="Q29" s="69"/>
      <c r="R29" s="69"/>
      <c r="S29" s="69"/>
    </row>
    <row r="30" spans="2:15" ht="19.5" customHeight="1" hidden="1">
      <c r="B30" s="87"/>
      <c r="C30" s="88"/>
      <c r="D30" s="89"/>
      <c r="E30" s="88"/>
      <c r="F30" s="88"/>
      <c r="G30" s="88"/>
      <c r="H30" s="90"/>
      <c r="I30" s="90"/>
      <c r="J30" s="90"/>
      <c r="K30" s="90"/>
      <c r="L30" s="90"/>
      <c r="M30" s="67"/>
      <c r="N30" s="91" t="s">
        <v>28</v>
      </c>
      <c r="O30" s="86" t="s">
        <v>29</v>
      </c>
    </row>
    <row r="31" spans="1:15" ht="19.5" customHeight="1" hidden="1">
      <c r="A31" s="92"/>
      <c r="B31" s="93"/>
      <c r="C31" s="94"/>
      <c r="D31" s="88"/>
      <c r="E31" s="88"/>
      <c r="F31" s="88"/>
      <c r="G31" s="88"/>
      <c r="H31" s="90"/>
      <c r="I31" s="90"/>
      <c r="J31" s="90"/>
      <c r="K31" s="90"/>
      <c r="L31" s="90"/>
      <c r="M31" s="67"/>
      <c r="N31" s="91" t="s">
        <v>30</v>
      </c>
      <c r="O31" s="86" t="s">
        <v>29</v>
      </c>
    </row>
    <row r="32" spans="13:14" ht="15.75" thickTop="1">
      <c r="M32" s="67"/>
      <c r="N32" s="91"/>
    </row>
    <row r="33" spans="4:14" ht="15.75">
      <c r="D33" s="95"/>
      <c r="E33" s="91"/>
      <c r="F33" s="91"/>
      <c r="G33" s="91"/>
      <c r="H33" s="96"/>
      <c r="I33" s="96"/>
      <c r="M33" s="67"/>
      <c r="N33" s="91"/>
    </row>
    <row r="34" spans="13:14" ht="15">
      <c r="M34" s="67"/>
      <c r="N34" s="91"/>
    </row>
    <row r="35" spans="1:14" ht="15">
      <c r="A35" s="97" t="s">
        <v>31</v>
      </c>
      <c r="B35" s="91">
        <f>F20+P20</f>
        <v>408</v>
      </c>
      <c r="M35" s="67"/>
      <c r="N35" s="91"/>
    </row>
    <row r="36" spans="1:2" ht="12.75">
      <c r="A36" s="97" t="s">
        <v>32</v>
      </c>
      <c r="B36" s="86">
        <f>H20+Q20</f>
        <v>556</v>
      </c>
    </row>
    <row r="37" spans="1:20" s="86" customFormat="1" ht="12.75">
      <c r="A37" s="97" t="s">
        <v>33</v>
      </c>
      <c r="B37" s="86">
        <f>J20+R20</f>
        <v>552</v>
      </c>
      <c r="T37" s="43"/>
    </row>
    <row r="38" spans="1:20" s="86" customFormat="1" ht="12.75">
      <c r="A38" s="97" t="s">
        <v>34</v>
      </c>
      <c r="B38" s="86">
        <f>L20+S20</f>
        <v>517</v>
      </c>
      <c r="T38" s="43"/>
    </row>
    <row r="39" ht="12.75"/>
    <row r="40" s="86" customFormat="1" ht="13.5" thickBot="1">
      <c r="T40" s="43"/>
    </row>
    <row r="41" spans="1:20" s="86" customFormat="1" ht="17.25" thickBot="1" thickTop="1">
      <c r="A41" s="98" t="s">
        <v>35</v>
      </c>
      <c r="B41" s="99">
        <f>SUM(C3:C19)</f>
        <v>2033</v>
      </c>
      <c r="T41" s="43"/>
    </row>
    <row r="42" s="86" customFormat="1" ht="13.5" thickTop="1">
      <c r="T42" s="43"/>
    </row>
    <row r="116" ht="12.75"/>
    <row r="117" ht="12.75"/>
    <row r="120" ht="12.75"/>
    <row r="121" ht="12.75"/>
    <row r="122" ht="12.75"/>
  </sheetData>
  <sheetProtection/>
  <mergeCells count="71">
    <mergeCell ref="C3:C6"/>
    <mergeCell ref="B3:B6"/>
    <mergeCell ref="A3:A6"/>
    <mergeCell ref="B29:D29"/>
    <mergeCell ref="E29:F29"/>
    <mergeCell ref="F3:F6"/>
    <mergeCell ref="E3:E6"/>
    <mergeCell ref="B27:D27"/>
    <mergeCell ref="E27:F27"/>
    <mergeCell ref="B28:D28"/>
    <mergeCell ref="G29:H29"/>
    <mergeCell ref="I29:J29"/>
    <mergeCell ref="K29:L29"/>
    <mergeCell ref="I3:I6"/>
    <mergeCell ref="H3:H6"/>
    <mergeCell ref="G3:G6"/>
    <mergeCell ref="G27:H27"/>
    <mergeCell ref="I27:J27"/>
    <mergeCell ref="K27:L27"/>
    <mergeCell ref="E28:F28"/>
    <mergeCell ref="G28:H28"/>
    <mergeCell ref="I28:J28"/>
    <mergeCell ref="K28:L28"/>
    <mergeCell ref="C24:D24"/>
    <mergeCell ref="E24:F24"/>
    <mergeCell ref="G24:H24"/>
    <mergeCell ref="I24:J24"/>
    <mergeCell ref="K24:L24"/>
    <mergeCell ref="B26:D26"/>
    <mergeCell ref="E26:F26"/>
    <mergeCell ref="G26:H26"/>
    <mergeCell ref="I26:J26"/>
    <mergeCell ref="K26:L26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H7:H10"/>
    <mergeCell ref="I7:I10"/>
    <mergeCell ref="J7:J10"/>
    <mergeCell ref="K7:K10"/>
    <mergeCell ref="L7:L10"/>
    <mergeCell ref="C21:D21"/>
    <mergeCell ref="E21:F21"/>
    <mergeCell ref="G21:H21"/>
    <mergeCell ref="I21:J21"/>
    <mergeCell ref="K21:L21"/>
    <mergeCell ref="J3:J6"/>
    <mergeCell ref="K3:K6"/>
    <mergeCell ref="L3:L6"/>
    <mergeCell ref="G7:G10"/>
    <mergeCell ref="D3:D6"/>
    <mergeCell ref="A7:A10"/>
    <mergeCell ref="B7:B10"/>
    <mergeCell ref="C7:C10"/>
    <mergeCell ref="D7:D10"/>
    <mergeCell ref="E7:E10"/>
    <mergeCell ref="F7:F10"/>
    <mergeCell ref="N1:N2"/>
    <mergeCell ref="A1:A2"/>
    <mergeCell ref="C1:D1"/>
    <mergeCell ref="E1:F1"/>
    <mergeCell ref="G1:H1"/>
    <mergeCell ref="I1:J1"/>
    <mergeCell ref="K1:L1"/>
  </mergeCells>
  <conditionalFormatting sqref="D24:D25 B29 K22 P29:S29 G22 I22 C21:C25 E25:L25 F20 E22 P26:S26 O26:O29 B20:B25 D20:D21 L7 F7 H7 J7 B7:D7 L3 F3 H3 J3 B3:D3 B11:D19 O3:O24 H20 J20 L20 P20:S24">
    <cfRule type="cellIs" priority="16" dxfId="13" operator="equal" stopIfTrue="1">
      <formula>0</formula>
    </cfRule>
  </conditionalFormatting>
  <conditionalFormatting sqref="B26:D26">
    <cfRule type="cellIs" priority="15" dxfId="3" operator="notEqual" stopIfTrue="1">
      <formula>$B$28</formula>
    </cfRule>
  </conditionalFormatting>
  <conditionalFormatting sqref="G26:H26">
    <cfRule type="cellIs" priority="14" dxfId="3" operator="notEqual" stopIfTrue="1">
      <formula>$G$28</formula>
    </cfRule>
  </conditionalFormatting>
  <conditionalFormatting sqref="E26:F26">
    <cfRule type="cellIs" priority="13" dxfId="3" operator="notEqual" stopIfTrue="1">
      <formula>$E$28</formula>
    </cfRule>
  </conditionalFormatting>
  <conditionalFormatting sqref="I26:J26">
    <cfRule type="cellIs" priority="12" dxfId="3" operator="notEqual" stopIfTrue="1">
      <formula>$I$28</formula>
    </cfRule>
  </conditionalFormatting>
  <conditionalFormatting sqref="K26:L26">
    <cfRule type="cellIs" priority="11" dxfId="3" operator="notEqual" stopIfTrue="1">
      <formula>$K$28</formula>
    </cfRule>
  </conditionalFormatting>
  <conditionalFormatting sqref="E20">
    <cfRule type="cellIs" priority="10" dxfId="3" operator="notEqual" stopIfTrue="1">
      <formula>$B$35</formula>
    </cfRule>
  </conditionalFormatting>
  <conditionalFormatting sqref="C20">
    <cfRule type="cellIs" priority="6" dxfId="3" operator="notEqual" stopIfTrue="1">
      <formula>$B$41</formula>
    </cfRule>
  </conditionalFormatting>
  <conditionalFormatting sqref="I20">
    <cfRule type="cellIs" priority="4" dxfId="3" operator="notEqual" stopIfTrue="1">
      <formula>$B$37</formula>
    </cfRule>
  </conditionalFormatting>
  <conditionalFormatting sqref="K20">
    <cfRule type="cellIs" priority="3" dxfId="3" operator="notEqual" stopIfTrue="1">
      <formula>$B$38</formula>
    </cfRule>
  </conditionalFormatting>
  <conditionalFormatting sqref="G20">
    <cfRule type="cellIs" priority="1" dxfId="0" operator="notEqual" stopIfTrue="1">
      <formula>$B$36</formula>
    </cfRule>
  </conditionalFormatting>
  <printOptions horizontalCentered="1"/>
  <pageMargins left="0.1968503937007874" right="0.1968503937007874" top="1.1811023622047245" bottom="0.15748031496062992" header="0.1968503937007874" footer="0.1968503937007874"/>
  <pageSetup horizontalDpi="600" verticalDpi="600" orientation="landscape" paperSize="8" scale="68" r:id="rId4"/>
  <headerFooter alignWithMargins="0">
    <oddHeader>&amp;C&amp;G
&amp;"Book Antiqua,Normale"&amp;12COMUNE DI SPOTORNO
Provincia di Savona</oddHeader>
  </headerFooter>
  <rowBreaks count="1" manualBreakCount="1">
    <brk id="32" max="255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T43"/>
  <sheetViews>
    <sheetView zoomScale="115" zoomScaleNormal="115" workbookViewId="0" topLeftCell="F18">
      <selection activeCell="O23" sqref="O23"/>
    </sheetView>
  </sheetViews>
  <sheetFormatPr defaultColWidth="9.140625" defaultRowHeight="12.75"/>
  <cols>
    <col min="1" max="1" width="32.28125" style="86" customWidth="1"/>
    <col min="2" max="2" width="10.421875" style="86" bestFit="1" customWidth="1"/>
    <col min="3" max="3" width="11.8515625" style="86" customWidth="1"/>
    <col min="4" max="4" width="10.7109375" style="86" customWidth="1"/>
    <col min="5" max="5" width="9.7109375" style="86" customWidth="1"/>
    <col min="6" max="6" width="10.8515625" style="86" customWidth="1"/>
    <col min="7" max="7" width="10.28125" style="86" customWidth="1"/>
    <col min="8" max="8" width="11.00390625" style="86" customWidth="1"/>
    <col min="9" max="9" width="10.28125" style="86" customWidth="1"/>
    <col min="10" max="10" width="10.7109375" style="86" customWidth="1"/>
    <col min="11" max="11" width="10.00390625" style="86" customWidth="1"/>
    <col min="12" max="12" width="11.421875" style="86" customWidth="1"/>
    <col min="13" max="13" width="2.7109375" style="86" customWidth="1"/>
    <col min="14" max="14" width="42.8515625" style="86" customWidth="1"/>
    <col min="15" max="15" width="10.28125" style="86" customWidth="1"/>
    <col min="16" max="16" width="9.8515625" style="86" customWidth="1"/>
    <col min="17" max="17" width="9.421875" style="86" customWidth="1"/>
    <col min="18" max="18" width="9.7109375" style="86" customWidth="1"/>
    <col min="19" max="19" width="9.140625" style="86" customWidth="1"/>
    <col min="20" max="16384" width="8.8515625" style="43" customWidth="1"/>
  </cols>
  <sheetData>
    <row r="1" spans="1:19" ht="17.25" thickBot="1" thickTop="1">
      <c r="A1" s="327" t="s">
        <v>5</v>
      </c>
      <c r="B1" s="38" t="s">
        <v>0</v>
      </c>
      <c r="C1" s="329" t="s">
        <v>1</v>
      </c>
      <c r="D1" s="330"/>
      <c r="E1" s="331">
        <v>1</v>
      </c>
      <c r="F1" s="332"/>
      <c r="G1" s="331">
        <v>2</v>
      </c>
      <c r="H1" s="332"/>
      <c r="I1" s="331">
        <v>3</v>
      </c>
      <c r="J1" s="332"/>
      <c r="K1" s="331">
        <v>4</v>
      </c>
      <c r="L1" s="332"/>
      <c r="M1" s="41"/>
      <c r="N1" s="325" t="s">
        <v>68</v>
      </c>
      <c r="O1" s="105" t="s">
        <v>12</v>
      </c>
      <c r="P1" s="39">
        <v>1</v>
      </c>
      <c r="Q1" s="42">
        <v>2</v>
      </c>
      <c r="R1" s="42">
        <v>3</v>
      </c>
      <c r="S1" s="40">
        <v>4</v>
      </c>
    </row>
    <row r="2" spans="1:20" ht="83.25" customHeight="1" thickBot="1" thickTop="1">
      <c r="A2" s="328"/>
      <c r="B2" s="44"/>
      <c r="C2" s="45" t="s">
        <v>54</v>
      </c>
      <c r="D2" s="45" t="s">
        <v>55</v>
      </c>
      <c r="E2" s="45" t="s">
        <v>54</v>
      </c>
      <c r="F2" s="45" t="s">
        <v>55</v>
      </c>
      <c r="G2" s="45" t="s">
        <v>54</v>
      </c>
      <c r="H2" s="45" t="s">
        <v>55</v>
      </c>
      <c r="I2" s="45" t="s">
        <v>54</v>
      </c>
      <c r="J2" s="45" t="s">
        <v>55</v>
      </c>
      <c r="K2" s="45" t="s">
        <v>54</v>
      </c>
      <c r="L2" s="45" t="s">
        <v>55</v>
      </c>
      <c r="M2" s="46"/>
      <c r="N2" s="326"/>
      <c r="O2" s="47" t="s">
        <v>69</v>
      </c>
      <c r="P2" s="47" t="s">
        <v>69</v>
      </c>
      <c r="Q2" s="47" t="s">
        <v>69</v>
      </c>
      <c r="R2" s="47" t="s">
        <v>69</v>
      </c>
      <c r="S2" s="47" t="s">
        <v>69</v>
      </c>
      <c r="T2" s="48"/>
    </row>
    <row r="3" spans="1:19" ht="35.25" customHeight="1" thickBot="1" thickTop="1">
      <c r="A3" s="49" t="s">
        <v>57</v>
      </c>
      <c r="B3" s="50">
        <f>C3/$C$21</f>
        <v>0.23510392609699768</v>
      </c>
      <c r="C3" s="205">
        <f>SUM(E3+G3+I3+K3)</f>
        <v>509</v>
      </c>
      <c r="D3" s="205">
        <f>SUM(F3+H3+J3+L3)</f>
        <v>23</v>
      </c>
      <c r="E3" s="51">
        <v>79</v>
      </c>
      <c r="F3" s="103">
        <v>3</v>
      </c>
      <c r="G3" s="51">
        <v>158</v>
      </c>
      <c r="H3" s="103">
        <v>7</v>
      </c>
      <c r="I3" s="51">
        <v>142</v>
      </c>
      <c r="J3" s="103">
        <v>5</v>
      </c>
      <c r="K3" s="51">
        <v>130</v>
      </c>
      <c r="L3" s="103">
        <v>8</v>
      </c>
      <c r="M3" s="46"/>
      <c r="N3" s="52" t="s">
        <v>38</v>
      </c>
      <c r="O3" s="104">
        <f>SUM(P3:S3)</f>
        <v>486</v>
      </c>
      <c r="P3" s="53">
        <v>76</v>
      </c>
      <c r="Q3" s="54">
        <v>151</v>
      </c>
      <c r="R3" s="55">
        <v>137</v>
      </c>
      <c r="S3" s="56">
        <v>122</v>
      </c>
    </row>
    <row r="4" spans="1:19" ht="32.25" customHeight="1" thickBot="1" thickTop="1">
      <c r="A4" s="333" t="s">
        <v>58</v>
      </c>
      <c r="B4" s="336">
        <f>C4/$C$21</f>
        <v>0.4581986143187067</v>
      </c>
      <c r="C4" s="339">
        <f>SUM(E4+G4+I4+K4)</f>
        <v>992</v>
      </c>
      <c r="D4" s="339">
        <f>SUM(F4+H4+J4+L4)</f>
        <v>19</v>
      </c>
      <c r="E4" s="342">
        <v>226</v>
      </c>
      <c r="F4" s="345">
        <v>2</v>
      </c>
      <c r="G4" s="342">
        <v>270</v>
      </c>
      <c r="H4" s="345">
        <v>6</v>
      </c>
      <c r="I4" s="342">
        <v>250</v>
      </c>
      <c r="J4" s="345">
        <v>5</v>
      </c>
      <c r="K4" s="360">
        <v>246</v>
      </c>
      <c r="L4" s="345">
        <v>6</v>
      </c>
      <c r="M4" s="46"/>
      <c r="N4" s="52" t="s">
        <v>39</v>
      </c>
      <c r="O4" s="104">
        <f aca="true" t="shared" si="0" ref="O4:O20">SUM(P4:S4)</f>
        <v>360</v>
      </c>
      <c r="P4" s="55">
        <v>85</v>
      </c>
      <c r="Q4" s="55">
        <v>88</v>
      </c>
      <c r="R4" s="55">
        <v>98</v>
      </c>
      <c r="S4" s="55">
        <v>89</v>
      </c>
    </row>
    <row r="5" spans="1:19" ht="30" customHeight="1" thickBot="1" thickTop="1">
      <c r="A5" s="334"/>
      <c r="B5" s="337"/>
      <c r="C5" s="340"/>
      <c r="D5" s="340"/>
      <c r="E5" s="343"/>
      <c r="F5" s="346"/>
      <c r="G5" s="343"/>
      <c r="H5" s="346"/>
      <c r="I5" s="343"/>
      <c r="J5" s="346"/>
      <c r="K5" s="361"/>
      <c r="L5" s="346"/>
      <c r="M5" s="46"/>
      <c r="N5" s="52" t="s">
        <v>40</v>
      </c>
      <c r="O5" s="104">
        <f t="shared" si="0"/>
        <v>93</v>
      </c>
      <c r="P5" s="100">
        <v>21</v>
      </c>
      <c r="Q5" s="55">
        <v>25</v>
      </c>
      <c r="R5" s="55">
        <v>22</v>
      </c>
      <c r="S5" s="56">
        <v>25</v>
      </c>
    </row>
    <row r="6" spans="1:19" ht="30" customHeight="1" thickBot="1" thickTop="1">
      <c r="A6" s="334"/>
      <c r="B6" s="337"/>
      <c r="C6" s="340"/>
      <c r="D6" s="340"/>
      <c r="E6" s="343"/>
      <c r="F6" s="346"/>
      <c r="G6" s="343"/>
      <c r="H6" s="346"/>
      <c r="I6" s="343"/>
      <c r="J6" s="346"/>
      <c r="K6" s="361"/>
      <c r="L6" s="346"/>
      <c r="M6" s="46"/>
      <c r="N6" s="52" t="s">
        <v>41</v>
      </c>
      <c r="O6" s="104">
        <f t="shared" si="0"/>
        <v>23</v>
      </c>
      <c r="P6" s="100">
        <v>9</v>
      </c>
      <c r="Q6" s="55">
        <v>5</v>
      </c>
      <c r="R6" s="55">
        <v>5</v>
      </c>
      <c r="S6" s="56">
        <v>4</v>
      </c>
    </row>
    <row r="7" spans="1:19" ht="30" customHeight="1" thickBot="1" thickTop="1">
      <c r="A7" s="334"/>
      <c r="B7" s="338"/>
      <c r="C7" s="341"/>
      <c r="D7" s="341"/>
      <c r="E7" s="344"/>
      <c r="F7" s="347"/>
      <c r="G7" s="344"/>
      <c r="H7" s="347"/>
      <c r="I7" s="344"/>
      <c r="J7" s="347"/>
      <c r="K7" s="362"/>
      <c r="L7" s="347"/>
      <c r="M7" s="46"/>
      <c r="N7" s="52" t="s">
        <v>70</v>
      </c>
      <c r="O7" s="104">
        <f t="shared" si="0"/>
        <v>497</v>
      </c>
      <c r="P7" s="100">
        <v>109</v>
      </c>
      <c r="Q7" s="55">
        <v>146</v>
      </c>
      <c r="R7" s="55">
        <v>120</v>
      </c>
      <c r="S7" s="56">
        <v>122</v>
      </c>
    </row>
    <row r="8" spans="1:19" ht="25.5" thickBot="1" thickTop="1">
      <c r="A8" s="49" t="s">
        <v>59</v>
      </c>
      <c r="B8" s="50">
        <f>C8/$C$21</f>
        <v>0.03233256351039261</v>
      </c>
      <c r="C8" s="205">
        <f aca="true" t="shared" si="1" ref="C8:C20">SUM(E8+G8+I8+K8)</f>
        <v>70</v>
      </c>
      <c r="D8" s="205">
        <f aca="true" t="shared" si="2" ref="D8:D20">SUM(F8+H8+J8+L8)</f>
        <v>9</v>
      </c>
      <c r="E8" s="51">
        <v>11</v>
      </c>
      <c r="F8" s="103">
        <v>1</v>
      </c>
      <c r="G8" s="51">
        <v>17</v>
      </c>
      <c r="H8" s="103">
        <v>1</v>
      </c>
      <c r="I8" s="51">
        <v>22</v>
      </c>
      <c r="J8" s="103">
        <v>4</v>
      </c>
      <c r="K8" s="51">
        <v>20</v>
      </c>
      <c r="L8" s="103">
        <v>3</v>
      </c>
      <c r="M8" s="57"/>
      <c r="N8" s="52" t="s">
        <v>42</v>
      </c>
      <c r="O8" s="104">
        <f t="shared" si="0"/>
        <v>61</v>
      </c>
      <c r="P8" s="53">
        <v>10</v>
      </c>
      <c r="Q8" s="54">
        <v>16</v>
      </c>
      <c r="R8" s="55">
        <v>18</v>
      </c>
      <c r="S8" s="56">
        <v>17</v>
      </c>
    </row>
    <row r="9" spans="1:19" ht="57.75" customHeight="1" thickBot="1" thickTop="1">
      <c r="A9" s="49" t="s">
        <v>60</v>
      </c>
      <c r="B9" s="50">
        <f>C9/$C$21</f>
        <v>0.002771362586605081</v>
      </c>
      <c r="C9" s="205">
        <f t="shared" si="1"/>
        <v>6</v>
      </c>
      <c r="D9" s="205">
        <f t="shared" si="2"/>
        <v>0</v>
      </c>
      <c r="E9" s="51">
        <v>3</v>
      </c>
      <c r="F9" s="103">
        <v>0</v>
      </c>
      <c r="G9" s="51">
        <v>1</v>
      </c>
      <c r="H9" s="103">
        <v>0</v>
      </c>
      <c r="I9" s="51">
        <v>1</v>
      </c>
      <c r="J9" s="103">
        <v>0</v>
      </c>
      <c r="K9" s="51">
        <v>1</v>
      </c>
      <c r="L9" s="103">
        <v>0</v>
      </c>
      <c r="M9" s="46"/>
      <c r="N9" s="58" t="s">
        <v>43</v>
      </c>
      <c r="O9" s="104">
        <f t="shared" si="0"/>
        <v>6</v>
      </c>
      <c r="P9" s="59">
        <v>3</v>
      </c>
      <c r="Q9" s="60">
        <v>1</v>
      </c>
      <c r="R9" s="60">
        <v>1</v>
      </c>
      <c r="S9" s="61">
        <v>1</v>
      </c>
    </row>
    <row r="10" spans="1:19" ht="39.75" customHeight="1" thickBot="1" thickTop="1">
      <c r="A10" s="333" t="s">
        <v>183</v>
      </c>
      <c r="B10" s="336">
        <f>C10/$C$21</f>
        <v>0.23602771362586605</v>
      </c>
      <c r="C10" s="339">
        <f t="shared" si="1"/>
        <v>511</v>
      </c>
      <c r="D10" s="339">
        <f t="shared" si="2"/>
        <v>23</v>
      </c>
      <c r="E10" s="342">
        <v>96</v>
      </c>
      <c r="F10" s="345">
        <v>6</v>
      </c>
      <c r="G10" s="342">
        <v>128</v>
      </c>
      <c r="H10" s="345">
        <v>8</v>
      </c>
      <c r="I10" s="342">
        <v>159</v>
      </c>
      <c r="J10" s="345">
        <v>3</v>
      </c>
      <c r="K10" s="360">
        <v>128</v>
      </c>
      <c r="L10" s="345">
        <v>6</v>
      </c>
      <c r="M10" s="46"/>
      <c r="N10" s="52" t="s">
        <v>44</v>
      </c>
      <c r="O10" s="104">
        <f t="shared" si="0"/>
        <v>6</v>
      </c>
      <c r="P10" s="53">
        <v>2</v>
      </c>
      <c r="Q10" s="55">
        <v>0</v>
      </c>
      <c r="R10" s="55">
        <v>2</v>
      </c>
      <c r="S10" s="56">
        <v>2</v>
      </c>
    </row>
    <row r="11" spans="1:19" ht="39.75" customHeight="1" thickBot="1" thickTop="1">
      <c r="A11" s="334"/>
      <c r="B11" s="337"/>
      <c r="C11" s="340"/>
      <c r="D11" s="340"/>
      <c r="E11" s="343"/>
      <c r="F11" s="346"/>
      <c r="G11" s="343"/>
      <c r="H11" s="346"/>
      <c r="I11" s="343"/>
      <c r="J11" s="346"/>
      <c r="K11" s="361"/>
      <c r="L11" s="346"/>
      <c r="M11" s="46"/>
      <c r="N11" s="52" t="s">
        <v>45</v>
      </c>
      <c r="O11" s="104">
        <f t="shared" si="0"/>
        <v>402</v>
      </c>
      <c r="P11" s="53">
        <v>71</v>
      </c>
      <c r="Q11" s="55">
        <v>105</v>
      </c>
      <c r="R11" s="55">
        <v>133</v>
      </c>
      <c r="S11" s="56">
        <v>93</v>
      </c>
    </row>
    <row r="12" spans="1:19" ht="39.75" customHeight="1" thickBot="1" thickTop="1">
      <c r="A12" s="334"/>
      <c r="B12" s="337"/>
      <c r="C12" s="340"/>
      <c r="D12" s="340"/>
      <c r="E12" s="343"/>
      <c r="F12" s="346"/>
      <c r="G12" s="343"/>
      <c r="H12" s="346"/>
      <c r="I12" s="343"/>
      <c r="J12" s="346"/>
      <c r="K12" s="361"/>
      <c r="L12" s="346"/>
      <c r="M12" s="46"/>
      <c r="N12" s="52" t="s">
        <v>56</v>
      </c>
      <c r="O12" s="104">
        <f t="shared" si="0"/>
        <v>76</v>
      </c>
      <c r="P12" s="53">
        <v>16</v>
      </c>
      <c r="Q12" s="55">
        <v>14</v>
      </c>
      <c r="R12" s="55">
        <v>19</v>
      </c>
      <c r="S12" s="56">
        <v>27</v>
      </c>
    </row>
    <row r="13" spans="1:19" ht="39.75" customHeight="1" thickBot="1" thickTop="1">
      <c r="A13" s="335"/>
      <c r="B13" s="338"/>
      <c r="C13" s="341"/>
      <c r="D13" s="341"/>
      <c r="E13" s="344"/>
      <c r="F13" s="347"/>
      <c r="G13" s="344"/>
      <c r="H13" s="347"/>
      <c r="I13" s="344"/>
      <c r="J13" s="347"/>
      <c r="K13" s="362"/>
      <c r="L13" s="347"/>
      <c r="M13" s="46"/>
      <c r="N13" s="52" t="s">
        <v>46</v>
      </c>
      <c r="O13" s="104">
        <f t="shared" si="0"/>
        <v>4</v>
      </c>
      <c r="P13" s="53">
        <v>1</v>
      </c>
      <c r="Q13" s="55">
        <v>1</v>
      </c>
      <c r="R13" s="55">
        <v>2</v>
      </c>
      <c r="S13" s="56">
        <v>0</v>
      </c>
    </row>
    <row r="14" spans="1:19" ht="39.75" customHeight="1" thickBot="1" thickTop="1">
      <c r="A14" s="101" t="s">
        <v>61</v>
      </c>
      <c r="B14" s="50">
        <f aca="true" t="shared" si="3" ref="B14:B20">C14/$C$21</f>
        <v>0.00046189376443418013</v>
      </c>
      <c r="C14" s="205">
        <f t="shared" si="1"/>
        <v>1</v>
      </c>
      <c r="D14" s="205">
        <f t="shared" si="2"/>
        <v>0</v>
      </c>
      <c r="E14" s="51">
        <v>0</v>
      </c>
      <c r="F14" s="103">
        <v>0</v>
      </c>
      <c r="G14" s="51">
        <v>0</v>
      </c>
      <c r="H14" s="103">
        <v>0</v>
      </c>
      <c r="I14" s="51">
        <v>1</v>
      </c>
      <c r="J14" s="103">
        <v>0</v>
      </c>
      <c r="K14" s="51">
        <v>0</v>
      </c>
      <c r="L14" s="103">
        <v>0</v>
      </c>
      <c r="M14" s="46"/>
      <c r="N14" s="52" t="s">
        <v>47</v>
      </c>
      <c r="O14" s="104">
        <f t="shared" si="0"/>
        <v>1</v>
      </c>
      <c r="P14" s="53">
        <v>0</v>
      </c>
      <c r="Q14" s="55">
        <v>0</v>
      </c>
      <c r="R14" s="55">
        <v>1</v>
      </c>
      <c r="S14" s="56">
        <v>0</v>
      </c>
    </row>
    <row r="15" spans="1:19" ht="39.75" customHeight="1" thickBot="1" thickTop="1">
      <c r="A15" s="101" t="s">
        <v>62</v>
      </c>
      <c r="B15" s="50">
        <f t="shared" si="3"/>
        <v>0.008775981524249422</v>
      </c>
      <c r="C15" s="205">
        <f t="shared" si="1"/>
        <v>19</v>
      </c>
      <c r="D15" s="205">
        <f t="shared" si="2"/>
        <v>1</v>
      </c>
      <c r="E15" s="51">
        <v>7</v>
      </c>
      <c r="F15" s="103">
        <v>0</v>
      </c>
      <c r="G15" s="51">
        <v>3</v>
      </c>
      <c r="H15" s="103">
        <v>0</v>
      </c>
      <c r="I15" s="51">
        <v>2</v>
      </c>
      <c r="J15" s="103">
        <v>0</v>
      </c>
      <c r="K15" s="51">
        <v>7</v>
      </c>
      <c r="L15" s="103">
        <v>1</v>
      </c>
      <c r="M15" s="46"/>
      <c r="N15" s="52" t="s">
        <v>48</v>
      </c>
      <c r="O15" s="104">
        <f t="shared" si="0"/>
        <v>18</v>
      </c>
      <c r="P15" s="53">
        <v>7</v>
      </c>
      <c r="Q15" s="55">
        <v>3</v>
      </c>
      <c r="R15" s="55">
        <v>2</v>
      </c>
      <c r="S15" s="56">
        <v>6</v>
      </c>
    </row>
    <row r="16" spans="1:19" ht="39.75" customHeight="1" thickBot="1" thickTop="1">
      <c r="A16" s="101" t="s">
        <v>63</v>
      </c>
      <c r="B16" s="50">
        <f t="shared" si="3"/>
        <v>0.002771362586605081</v>
      </c>
      <c r="C16" s="205">
        <f t="shared" si="1"/>
        <v>6</v>
      </c>
      <c r="D16" s="205">
        <f t="shared" si="2"/>
        <v>0</v>
      </c>
      <c r="E16" s="51">
        <v>0</v>
      </c>
      <c r="F16" s="103">
        <v>0</v>
      </c>
      <c r="G16" s="51">
        <v>2</v>
      </c>
      <c r="H16" s="103">
        <v>0</v>
      </c>
      <c r="I16" s="51">
        <v>2</v>
      </c>
      <c r="J16" s="103">
        <v>0</v>
      </c>
      <c r="K16" s="51">
        <v>2</v>
      </c>
      <c r="L16" s="103">
        <v>0</v>
      </c>
      <c r="M16" s="46"/>
      <c r="N16" s="52" t="s">
        <v>49</v>
      </c>
      <c r="O16" s="104">
        <f t="shared" si="0"/>
        <v>6</v>
      </c>
      <c r="P16" s="53">
        <v>0</v>
      </c>
      <c r="Q16" s="55">
        <v>2</v>
      </c>
      <c r="R16" s="55">
        <v>2</v>
      </c>
      <c r="S16" s="56">
        <v>2</v>
      </c>
    </row>
    <row r="17" spans="1:19" ht="39.75" customHeight="1" thickBot="1" thickTop="1">
      <c r="A17" s="101" t="s">
        <v>64</v>
      </c>
      <c r="B17" s="50">
        <f t="shared" si="3"/>
        <v>0.007852193995381063</v>
      </c>
      <c r="C17" s="205">
        <f t="shared" si="1"/>
        <v>17</v>
      </c>
      <c r="D17" s="205">
        <f t="shared" si="2"/>
        <v>1</v>
      </c>
      <c r="E17" s="51">
        <v>5</v>
      </c>
      <c r="F17" s="103">
        <v>0</v>
      </c>
      <c r="G17" s="51">
        <v>3</v>
      </c>
      <c r="H17" s="103">
        <v>0</v>
      </c>
      <c r="I17" s="51">
        <v>4</v>
      </c>
      <c r="J17" s="103">
        <v>0</v>
      </c>
      <c r="K17" s="51">
        <v>5</v>
      </c>
      <c r="L17" s="103">
        <v>1</v>
      </c>
      <c r="M17" s="46"/>
      <c r="N17" s="52" t="s">
        <v>50</v>
      </c>
      <c r="O17" s="104">
        <f t="shared" si="0"/>
        <v>16</v>
      </c>
      <c r="P17" s="53">
        <v>5</v>
      </c>
      <c r="Q17" s="55">
        <v>3</v>
      </c>
      <c r="R17" s="55">
        <v>4</v>
      </c>
      <c r="S17" s="56">
        <v>4</v>
      </c>
    </row>
    <row r="18" spans="1:19" ht="57.75" customHeight="1" thickBot="1" thickTop="1">
      <c r="A18" s="101" t="s">
        <v>65</v>
      </c>
      <c r="B18" s="50">
        <f t="shared" si="3"/>
        <v>0.0013856812933025404</v>
      </c>
      <c r="C18" s="205">
        <f t="shared" si="1"/>
        <v>3</v>
      </c>
      <c r="D18" s="205">
        <f t="shared" si="2"/>
        <v>0</v>
      </c>
      <c r="E18" s="51">
        <v>2</v>
      </c>
      <c r="F18" s="103">
        <v>0</v>
      </c>
      <c r="G18" s="51">
        <v>1</v>
      </c>
      <c r="H18" s="103">
        <v>0</v>
      </c>
      <c r="I18" s="51">
        <v>0</v>
      </c>
      <c r="J18" s="103">
        <v>0</v>
      </c>
      <c r="K18" s="51">
        <v>0</v>
      </c>
      <c r="L18" s="103">
        <v>0</v>
      </c>
      <c r="M18" s="46"/>
      <c r="N18" s="52" t="s">
        <v>51</v>
      </c>
      <c r="O18" s="104">
        <f t="shared" si="0"/>
        <v>3</v>
      </c>
      <c r="P18" s="59">
        <v>2</v>
      </c>
      <c r="Q18" s="60">
        <v>1</v>
      </c>
      <c r="R18" s="60">
        <v>0</v>
      </c>
      <c r="S18" s="60">
        <v>0</v>
      </c>
    </row>
    <row r="19" spans="1:19" ht="39.75" customHeight="1" thickBot="1" thickTop="1">
      <c r="A19" s="101" t="s">
        <v>66</v>
      </c>
      <c r="B19" s="50">
        <f t="shared" si="3"/>
        <v>0.0018475750577367205</v>
      </c>
      <c r="C19" s="205">
        <f t="shared" si="1"/>
        <v>4</v>
      </c>
      <c r="D19" s="205">
        <f t="shared" si="2"/>
        <v>0</v>
      </c>
      <c r="E19" s="51">
        <v>2</v>
      </c>
      <c r="F19" s="103">
        <v>0</v>
      </c>
      <c r="G19" s="51">
        <v>1</v>
      </c>
      <c r="H19" s="103">
        <v>0</v>
      </c>
      <c r="I19" s="51">
        <v>1</v>
      </c>
      <c r="J19" s="103">
        <v>0</v>
      </c>
      <c r="K19" s="51">
        <v>0</v>
      </c>
      <c r="L19" s="103">
        <v>0</v>
      </c>
      <c r="M19" s="46"/>
      <c r="N19" s="52" t="s">
        <v>52</v>
      </c>
      <c r="O19" s="104">
        <f t="shared" si="0"/>
        <v>4</v>
      </c>
      <c r="P19" s="59">
        <v>2</v>
      </c>
      <c r="Q19" s="60">
        <v>1</v>
      </c>
      <c r="R19" s="60">
        <v>1</v>
      </c>
      <c r="S19" s="60">
        <v>0</v>
      </c>
    </row>
    <row r="20" spans="1:19" ht="39.75" customHeight="1" thickBot="1" thickTop="1">
      <c r="A20" s="101" t="s">
        <v>67</v>
      </c>
      <c r="B20" s="50">
        <f t="shared" si="3"/>
        <v>0.012471131639722863</v>
      </c>
      <c r="C20" s="205">
        <f t="shared" si="1"/>
        <v>27</v>
      </c>
      <c r="D20" s="205">
        <f t="shared" si="2"/>
        <v>1</v>
      </c>
      <c r="E20" s="51">
        <v>4</v>
      </c>
      <c r="F20" s="103">
        <v>0</v>
      </c>
      <c r="G20" s="51">
        <v>9</v>
      </c>
      <c r="H20" s="103">
        <v>0</v>
      </c>
      <c r="I20" s="51">
        <v>7</v>
      </c>
      <c r="J20" s="103">
        <v>1</v>
      </c>
      <c r="K20" s="51">
        <v>7</v>
      </c>
      <c r="L20" s="103">
        <v>0</v>
      </c>
      <c r="M20" s="46"/>
      <c r="N20" s="58" t="s">
        <v>53</v>
      </c>
      <c r="O20" s="104">
        <f t="shared" si="0"/>
        <v>26</v>
      </c>
      <c r="P20" s="59">
        <v>4</v>
      </c>
      <c r="Q20" s="60">
        <v>9</v>
      </c>
      <c r="R20" s="60">
        <v>6</v>
      </c>
      <c r="S20" s="61">
        <v>7</v>
      </c>
    </row>
    <row r="21" spans="1:19" s="65" customFormat="1" ht="29.25" customHeight="1" thickBot="1" thickTop="1">
      <c r="A21" s="62" t="s">
        <v>21</v>
      </c>
      <c r="B21" s="63">
        <f>C21/B27</f>
        <v>0.9717235188509874</v>
      </c>
      <c r="C21" s="206">
        <f>D21+O21</f>
        <v>2165</v>
      </c>
      <c r="D21" s="207">
        <f aca="true" t="shared" si="4" ref="D21:L21">SUM(D3:D20)</f>
        <v>77</v>
      </c>
      <c r="E21" s="208">
        <f t="shared" si="4"/>
        <v>435</v>
      </c>
      <c r="F21" s="209">
        <f t="shared" si="4"/>
        <v>12</v>
      </c>
      <c r="G21" s="208">
        <f t="shared" si="4"/>
        <v>593</v>
      </c>
      <c r="H21" s="208">
        <f t="shared" si="4"/>
        <v>22</v>
      </c>
      <c r="I21" s="208">
        <f t="shared" si="4"/>
        <v>591</v>
      </c>
      <c r="J21" s="208">
        <f t="shared" si="4"/>
        <v>18</v>
      </c>
      <c r="K21" s="208">
        <f t="shared" si="4"/>
        <v>546</v>
      </c>
      <c r="L21" s="209">
        <f t="shared" si="4"/>
        <v>25</v>
      </c>
      <c r="M21" s="64"/>
      <c r="N21" s="210" t="s">
        <v>2</v>
      </c>
      <c r="O21" s="211">
        <f>SUM(O3:O20)</f>
        <v>2088</v>
      </c>
      <c r="P21" s="212">
        <f>SUM(P3:P20)</f>
        <v>423</v>
      </c>
      <c r="Q21" s="212">
        <f>SUM(Q3:Q20)</f>
        <v>571</v>
      </c>
      <c r="R21" s="212">
        <f>SUM(R3:R20)</f>
        <v>573</v>
      </c>
      <c r="S21" s="212">
        <f>SUM(S3:S20)</f>
        <v>521</v>
      </c>
    </row>
    <row r="22" spans="1:19" ht="37.5" customHeight="1" thickBot="1" thickTop="1">
      <c r="A22" s="66" t="s">
        <v>22</v>
      </c>
      <c r="B22" s="63">
        <f>C22/B27</f>
        <v>0.0004488330341113106</v>
      </c>
      <c r="C22" s="348">
        <f>SUM(E22:L22)</f>
        <v>1</v>
      </c>
      <c r="D22" s="349"/>
      <c r="E22" s="350">
        <v>1</v>
      </c>
      <c r="F22" s="351"/>
      <c r="G22" s="350">
        <v>0</v>
      </c>
      <c r="H22" s="351"/>
      <c r="I22" s="352">
        <v>0</v>
      </c>
      <c r="J22" s="353"/>
      <c r="K22" s="350">
        <v>0</v>
      </c>
      <c r="L22" s="351"/>
      <c r="M22" s="67"/>
      <c r="N22" s="68"/>
      <c r="O22" s="69"/>
      <c r="P22" s="69"/>
      <c r="Q22" s="69"/>
      <c r="R22" s="69"/>
      <c r="S22" s="69"/>
    </row>
    <row r="23" spans="1:19" ht="37.5" customHeight="1" thickBot="1" thickTop="1">
      <c r="A23" s="70" t="s">
        <v>23</v>
      </c>
      <c r="B23" s="63">
        <f>B24+B25</f>
        <v>0.02782764811490126</v>
      </c>
      <c r="C23" s="348">
        <f>SUM(E23:L23)</f>
        <v>62</v>
      </c>
      <c r="D23" s="349"/>
      <c r="E23" s="365">
        <f>SUM(E24:F25)</f>
        <v>8</v>
      </c>
      <c r="F23" s="366"/>
      <c r="G23" s="365">
        <f>SUM(G24:H25)</f>
        <v>17</v>
      </c>
      <c r="H23" s="366"/>
      <c r="I23" s="365">
        <f>SUM(I24:J25)</f>
        <v>21</v>
      </c>
      <c r="J23" s="366"/>
      <c r="K23" s="365">
        <f>SUM(K24:L25)</f>
        <v>16</v>
      </c>
      <c r="L23" s="366"/>
      <c r="M23" s="67"/>
      <c r="N23" s="68"/>
      <c r="O23" s="71"/>
      <c r="P23" s="71"/>
      <c r="Q23" s="71"/>
      <c r="R23" s="71"/>
      <c r="S23" s="71"/>
    </row>
    <row r="24" spans="1:19" ht="19.5" customHeight="1" thickBot="1" thickTop="1">
      <c r="A24" s="72" t="s">
        <v>24</v>
      </c>
      <c r="B24" s="73">
        <f>C24/B27</f>
        <v>0.009874326750448833</v>
      </c>
      <c r="C24" s="367">
        <f>SUM(E24:L24)</f>
        <v>22</v>
      </c>
      <c r="D24" s="368"/>
      <c r="E24" s="354">
        <v>4</v>
      </c>
      <c r="F24" s="355"/>
      <c r="G24" s="356">
        <v>4</v>
      </c>
      <c r="H24" s="357"/>
      <c r="I24" s="358">
        <v>12</v>
      </c>
      <c r="J24" s="359"/>
      <c r="K24" s="354">
        <v>2</v>
      </c>
      <c r="L24" s="355"/>
      <c r="M24" s="67"/>
      <c r="N24" s="68"/>
      <c r="O24" s="69"/>
      <c r="P24" s="69"/>
      <c r="Q24" s="69"/>
      <c r="R24" s="69"/>
      <c r="S24" s="69"/>
    </row>
    <row r="25" spans="1:19" ht="19.5" customHeight="1" thickBot="1" thickTop="1">
      <c r="A25" s="74" t="s">
        <v>25</v>
      </c>
      <c r="B25" s="75">
        <f>C25/B27</f>
        <v>0.017953321364452424</v>
      </c>
      <c r="C25" s="367">
        <f>SUM(E25:L25)</f>
        <v>40</v>
      </c>
      <c r="D25" s="368"/>
      <c r="E25" s="354">
        <v>4</v>
      </c>
      <c r="F25" s="355"/>
      <c r="G25" s="354">
        <v>13</v>
      </c>
      <c r="H25" s="355"/>
      <c r="I25" s="358">
        <v>9</v>
      </c>
      <c r="J25" s="359"/>
      <c r="K25" s="354">
        <v>14</v>
      </c>
      <c r="L25" s="355"/>
      <c r="M25" s="67"/>
      <c r="N25" s="68"/>
      <c r="O25" s="69"/>
      <c r="P25" s="69"/>
      <c r="Q25" s="69"/>
      <c r="R25" s="69"/>
      <c r="S25" s="69"/>
    </row>
    <row r="26" spans="1:14" s="79" customFormat="1" ht="19.5" customHeight="1" thickBot="1" thickTop="1">
      <c r="A26" s="76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67"/>
      <c r="N26" s="68"/>
    </row>
    <row r="27" spans="1:19" ht="24" customHeight="1" thickBot="1" thickTop="1">
      <c r="A27" s="80" t="s">
        <v>26</v>
      </c>
      <c r="B27" s="374">
        <f>C21+C22+C23</f>
        <v>2228</v>
      </c>
      <c r="C27" s="375"/>
      <c r="D27" s="376"/>
      <c r="E27" s="363">
        <f>SUM(E21:E23)</f>
        <v>444</v>
      </c>
      <c r="F27" s="364"/>
      <c r="G27" s="363">
        <f>SUM(G21:G23)</f>
        <v>610</v>
      </c>
      <c r="H27" s="364"/>
      <c r="I27" s="363">
        <f>SUM(I21:I23)</f>
        <v>612</v>
      </c>
      <c r="J27" s="364"/>
      <c r="K27" s="363">
        <f>SUM(K21:K23)</f>
        <v>562</v>
      </c>
      <c r="L27" s="364"/>
      <c r="M27" s="67"/>
      <c r="N27" s="68"/>
      <c r="O27" s="81"/>
      <c r="P27" s="82"/>
      <c r="Q27" s="82"/>
      <c r="R27" s="82"/>
      <c r="S27" s="82"/>
    </row>
    <row r="28" spans="1:19" ht="19.5" customHeight="1" thickBot="1" thickTop="1">
      <c r="A28" s="83" t="s">
        <v>4</v>
      </c>
      <c r="B28" s="379">
        <f>SUM(E28:L28)</f>
        <v>3024</v>
      </c>
      <c r="C28" s="386"/>
      <c r="D28" s="387"/>
      <c r="E28" s="388">
        <f>'AFFLUSSO CAMERA'!G6</f>
        <v>626</v>
      </c>
      <c r="F28" s="389"/>
      <c r="G28" s="379">
        <f>'AFFLUSSO CAMERA'!G7</f>
        <v>822</v>
      </c>
      <c r="H28" s="380"/>
      <c r="I28" s="381">
        <f>'AFFLUSSO CAMERA'!G8</f>
        <v>788</v>
      </c>
      <c r="J28" s="382"/>
      <c r="K28" s="381">
        <f>'AFFLUSSO CAMERA'!G9</f>
        <v>788</v>
      </c>
      <c r="L28" s="382"/>
      <c r="M28" s="67"/>
      <c r="N28" s="68"/>
      <c r="O28" s="69"/>
      <c r="P28" s="84"/>
      <c r="Q28" s="84"/>
      <c r="R28" s="84"/>
      <c r="S28" s="84"/>
    </row>
    <row r="29" spans="1:19" ht="19.5" customHeight="1" thickBot="1" thickTop="1">
      <c r="A29" s="150" t="s">
        <v>3</v>
      </c>
      <c r="B29" s="371">
        <f>SUM(E29:L29)</f>
        <v>2228</v>
      </c>
      <c r="C29" s="390"/>
      <c r="D29" s="373"/>
      <c r="E29" s="369">
        <f>'AFFLUSSO CAMERA'!L19</f>
        <v>444</v>
      </c>
      <c r="F29" s="370"/>
      <c r="G29" s="371">
        <f>'AFFLUSSO CAMERA'!L20</f>
        <v>610</v>
      </c>
      <c r="H29" s="372"/>
      <c r="I29" s="371">
        <f>'AFFLUSSO CAMERA'!L21</f>
        <v>612</v>
      </c>
      <c r="J29" s="373"/>
      <c r="K29" s="371">
        <f>'AFFLUSSO CAMERA'!L22</f>
        <v>562</v>
      </c>
      <c r="L29" s="373"/>
      <c r="M29" s="67"/>
      <c r="N29" s="68"/>
      <c r="O29" s="69"/>
      <c r="P29" s="84"/>
      <c r="Q29" s="84"/>
      <c r="R29" s="84"/>
      <c r="S29" s="84"/>
    </row>
    <row r="30" spans="1:19" ht="19.5" customHeight="1" thickBot="1" thickTop="1">
      <c r="A30" s="85" t="s">
        <v>27</v>
      </c>
      <c r="B30" s="383">
        <f>B29/B28</f>
        <v>0.7367724867724867</v>
      </c>
      <c r="C30" s="384"/>
      <c r="D30" s="385"/>
      <c r="E30" s="377">
        <f>E29/E28</f>
        <v>0.7092651757188498</v>
      </c>
      <c r="F30" s="378"/>
      <c r="G30" s="377">
        <f>G29/G28</f>
        <v>0.7420924574209246</v>
      </c>
      <c r="H30" s="378"/>
      <c r="I30" s="377">
        <f>I29/I28</f>
        <v>0.7766497461928934</v>
      </c>
      <c r="J30" s="378"/>
      <c r="K30" s="377">
        <f>K29/K28</f>
        <v>0.7131979695431472</v>
      </c>
      <c r="L30" s="378"/>
      <c r="M30" s="67"/>
      <c r="N30" s="68"/>
      <c r="O30" s="69"/>
      <c r="P30" s="69"/>
      <c r="Q30" s="69"/>
      <c r="R30" s="69"/>
      <c r="S30" s="69"/>
    </row>
    <row r="31" spans="2:15" ht="19.5" customHeight="1" hidden="1">
      <c r="B31" s="87"/>
      <c r="C31" s="88"/>
      <c r="D31" s="89"/>
      <c r="E31" s="88"/>
      <c r="F31" s="88"/>
      <c r="G31" s="88"/>
      <c r="H31" s="90"/>
      <c r="I31" s="90"/>
      <c r="J31" s="90"/>
      <c r="K31" s="90"/>
      <c r="L31" s="90"/>
      <c r="M31" s="67"/>
      <c r="N31" s="91" t="s">
        <v>28</v>
      </c>
      <c r="O31" s="86" t="s">
        <v>29</v>
      </c>
    </row>
    <row r="32" spans="1:15" ht="19.5" customHeight="1" hidden="1">
      <c r="A32" s="92"/>
      <c r="B32" s="93"/>
      <c r="C32" s="94"/>
      <c r="D32" s="88"/>
      <c r="E32" s="88"/>
      <c r="F32" s="88"/>
      <c r="G32" s="88"/>
      <c r="H32" s="90"/>
      <c r="I32" s="90"/>
      <c r="J32" s="90"/>
      <c r="K32" s="90"/>
      <c r="L32" s="90"/>
      <c r="M32" s="67"/>
      <c r="N32" s="91" t="s">
        <v>30</v>
      </c>
      <c r="O32" s="86" t="s">
        <v>29</v>
      </c>
    </row>
    <row r="33" spans="13:14" ht="15.75" thickTop="1">
      <c r="M33" s="67"/>
      <c r="N33" s="91"/>
    </row>
    <row r="34" spans="4:14" ht="15.75">
      <c r="D34" s="95"/>
      <c r="E34" s="91"/>
      <c r="F34" s="91"/>
      <c r="G34" s="91"/>
      <c r="H34" s="96"/>
      <c r="I34" s="96"/>
      <c r="M34" s="67"/>
      <c r="N34" s="91"/>
    </row>
    <row r="35" spans="13:14" ht="15">
      <c r="M35" s="67"/>
      <c r="N35" s="91"/>
    </row>
    <row r="36" spans="1:14" ht="15">
      <c r="A36" s="97" t="s">
        <v>31</v>
      </c>
      <c r="B36" s="91">
        <f>F21+P21</f>
        <v>435</v>
      </c>
      <c r="M36" s="67"/>
      <c r="N36" s="91"/>
    </row>
    <row r="37" spans="1:2" ht="12.75">
      <c r="A37" s="97" t="s">
        <v>32</v>
      </c>
      <c r="B37" s="86">
        <f>H21+Q21</f>
        <v>593</v>
      </c>
    </row>
    <row r="38" spans="1:20" s="86" customFormat="1" ht="12.75">
      <c r="A38" s="97" t="s">
        <v>33</v>
      </c>
      <c r="B38" s="86">
        <f>J21+R21</f>
        <v>591</v>
      </c>
      <c r="T38" s="43"/>
    </row>
    <row r="39" spans="1:20" s="86" customFormat="1" ht="12.75">
      <c r="A39" s="97" t="s">
        <v>34</v>
      </c>
      <c r="B39" s="86">
        <f>L21+S21</f>
        <v>546</v>
      </c>
      <c r="T39" s="43"/>
    </row>
    <row r="40" ht="12.75"/>
    <row r="41" s="86" customFormat="1" ht="13.5" thickBot="1">
      <c r="T41" s="43"/>
    </row>
    <row r="42" spans="1:20" s="86" customFormat="1" ht="17.25" thickBot="1" thickTop="1">
      <c r="A42" s="98" t="s">
        <v>35</v>
      </c>
      <c r="B42" s="99">
        <f>SUM(C3:C20)</f>
        <v>2165</v>
      </c>
      <c r="T42" s="43"/>
    </row>
    <row r="43" s="86" customFormat="1" ht="13.5" thickTop="1">
      <c r="T43" s="43"/>
    </row>
    <row r="115" ht="12.75"/>
    <row r="117" ht="12.75"/>
  </sheetData>
  <sheetProtection/>
  <mergeCells count="71">
    <mergeCell ref="C10:C13"/>
    <mergeCell ref="D10:D13"/>
    <mergeCell ref="E10:E13"/>
    <mergeCell ref="F10:F13"/>
    <mergeCell ref="I4:I7"/>
    <mergeCell ref="J4:J7"/>
    <mergeCell ref="A4:A7"/>
    <mergeCell ref="C1:D1"/>
    <mergeCell ref="K10:K13"/>
    <mergeCell ref="L10:L13"/>
    <mergeCell ref="B4:B7"/>
    <mergeCell ref="C4:C7"/>
    <mergeCell ref="D4:D7"/>
    <mergeCell ref="B10:B13"/>
    <mergeCell ref="J10:J13"/>
    <mergeCell ref="I1:J1"/>
    <mergeCell ref="E22:F22"/>
    <mergeCell ref="G22:H22"/>
    <mergeCell ref="I22:J22"/>
    <mergeCell ref="N1:N2"/>
    <mergeCell ref="A1:A2"/>
    <mergeCell ref="E1:F1"/>
    <mergeCell ref="G1:H1"/>
    <mergeCell ref="E4:E7"/>
    <mergeCell ref="F4:F7"/>
    <mergeCell ref="K22:L22"/>
    <mergeCell ref="K1:L1"/>
    <mergeCell ref="K4:K7"/>
    <mergeCell ref="L4:L7"/>
    <mergeCell ref="G4:G7"/>
    <mergeCell ref="H4:H7"/>
    <mergeCell ref="G10:G13"/>
    <mergeCell ref="H10:H13"/>
    <mergeCell ref="I10:I13"/>
    <mergeCell ref="C23:D23"/>
    <mergeCell ref="E23:F23"/>
    <mergeCell ref="G23:H23"/>
    <mergeCell ref="I23:J23"/>
    <mergeCell ref="K23:L23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E27:F27"/>
    <mergeCell ref="G27:H27"/>
    <mergeCell ref="I27:J27"/>
    <mergeCell ref="K27:L27"/>
    <mergeCell ref="B28:D28"/>
    <mergeCell ref="E28:F28"/>
    <mergeCell ref="G28:H28"/>
    <mergeCell ref="I28:J28"/>
    <mergeCell ref="K28:L28"/>
    <mergeCell ref="E29:F29"/>
    <mergeCell ref="G29:H29"/>
    <mergeCell ref="I29:J29"/>
    <mergeCell ref="K29:L29"/>
    <mergeCell ref="B30:D30"/>
    <mergeCell ref="E30:F30"/>
    <mergeCell ref="G30:H30"/>
    <mergeCell ref="I30:J30"/>
    <mergeCell ref="K30:L30"/>
    <mergeCell ref="A10:A13"/>
    <mergeCell ref="B29:D29"/>
    <mergeCell ref="B27:D27"/>
    <mergeCell ref="C24:D24"/>
    <mergeCell ref="C22:D22"/>
  </mergeCells>
  <conditionalFormatting sqref="D25:D26 B30 K23 P30:S30 G23 I23 C22:C26 E26:L26 L21 F21 H21 J21 E23 P27:S27 P21:S25 O27:O30 B14:D20 B14:B26 B3:D4 B8:D10 D14:D22 L4 F4 H4 J4 L10 F10 H10 J10 O3:O25">
    <cfRule type="cellIs" priority="12" dxfId="13" operator="equal" stopIfTrue="1">
      <formula>0</formula>
    </cfRule>
  </conditionalFormatting>
  <conditionalFormatting sqref="B27:D27">
    <cfRule type="cellIs" priority="11" dxfId="3" operator="notEqual" stopIfTrue="1">
      <formula>$B$29</formula>
    </cfRule>
  </conditionalFormatting>
  <conditionalFormatting sqref="G27:H27">
    <cfRule type="cellIs" priority="10" dxfId="3" operator="notEqual" stopIfTrue="1">
      <formula>$G$29</formula>
    </cfRule>
  </conditionalFormatting>
  <conditionalFormatting sqref="E27:F27">
    <cfRule type="cellIs" priority="9" dxfId="3" operator="notEqual" stopIfTrue="1">
      <formula>$E$29</formula>
    </cfRule>
  </conditionalFormatting>
  <conditionalFormatting sqref="I27:J27">
    <cfRule type="cellIs" priority="8" dxfId="3" operator="notEqual" stopIfTrue="1">
      <formula>$I$29</formula>
    </cfRule>
  </conditionalFormatting>
  <conditionalFormatting sqref="K27:L27">
    <cfRule type="cellIs" priority="7" dxfId="3" operator="notEqual" stopIfTrue="1">
      <formula>$K$29</formula>
    </cfRule>
  </conditionalFormatting>
  <conditionalFormatting sqref="E21">
    <cfRule type="cellIs" priority="6" dxfId="3" operator="notEqual" stopIfTrue="1">
      <formula>$B$36</formula>
    </cfRule>
  </conditionalFormatting>
  <conditionalFormatting sqref="G21">
    <cfRule type="cellIs" priority="5" dxfId="3" operator="notEqual" stopIfTrue="1">
      <formula>$B$37</formula>
    </cfRule>
  </conditionalFormatting>
  <conditionalFormatting sqref="I21">
    <cfRule type="cellIs" priority="4" dxfId="3" operator="notEqual" stopIfTrue="1">
      <formula>$B$38</formula>
    </cfRule>
  </conditionalFormatting>
  <conditionalFormatting sqref="K21">
    <cfRule type="cellIs" priority="3" dxfId="3" operator="notEqual" stopIfTrue="1">
      <formula>$B$39</formula>
    </cfRule>
  </conditionalFormatting>
  <conditionalFormatting sqref="C21">
    <cfRule type="cellIs" priority="2" dxfId="3" operator="notEqual" stopIfTrue="1">
      <formula>$B$42</formula>
    </cfRule>
  </conditionalFormatting>
  <printOptions horizontalCentered="1"/>
  <pageMargins left="0.1968503937007874" right="0.1968503937007874" top="1.1811023622047245" bottom="0.15748031496062992" header="0.1968503937007874" footer="0.1968503937007874"/>
  <pageSetup horizontalDpi="600" verticalDpi="600" orientation="landscape" paperSize="8" scale="68" r:id="rId4"/>
  <headerFooter alignWithMargins="0">
    <oddHeader>&amp;C&amp;G
&amp;"Book Antiqua,Normale"&amp;12COMUNE DI SPOTORNO
Provincia di Savona</oddHeader>
  </headerFooter>
  <rowBreaks count="1" manualBreakCount="1">
    <brk id="33" max="255" man="1"/>
  </row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8">
      <selection activeCell="J15" sqref="J15"/>
    </sheetView>
  </sheetViews>
  <sheetFormatPr defaultColWidth="9.140625" defaultRowHeight="12.75"/>
  <cols>
    <col min="1" max="1" width="7.421875" style="0" customWidth="1"/>
    <col min="2" max="2" width="34.57421875" style="0" customWidth="1"/>
    <col min="3" max="3" width="14.421875" style="0" customWidth="1"/>
    <col min="4" max="4" width="14.7109375" style="0" customWidth="1"/>
    <col min="5" max="5" width="17.28125" style="0" customWidth="1"/>
    <col min="6" max="6" width="28.8515625" style="0" customWidth="1"/>
    <col min="7" max="7" width="12.140625" style="0" customWidth="1"/>
  </cols>
  <sheetData>
    <row r="1" spans="1:7" ht="40.5" customHeight="1">
      <c r="A1" s="391" t="s">
        <v>151</v>
      </c>
      <c r="B1" s="392"/>
      <c r="C1" s="393" t="s">
        <v>163</v>
      </c>
      <c r="D1" s="393"/>
      <c r="E1" s="393"/>
      <c r="F1" s="393"/>
      <c r="G1" s="394"/>
    </row>
    <row r="2" spans="1:7" ht="18" customHeight="1" thickBot="1">
      <c r="A2" s="395" t="s">
        <v>71</v>
      </c>
      <c r="B2" s="396"/>
      <c r="C2" s="397" t="s">
        <v>72</v>
      </c>
      <c r="D2" s="397"/>
      <c r="E2" s="397"/>
      <c r="F2" s="397"/>
      <c r="G2" s="398"/>
    </row>
    <row r="3" spans="6:7" ht="14.25" thickBot="1">
      <c r="F3" s="117"/>
      <c r="G3" s="117"/>
    </row>
    <row r="4" spans="1:7" ht="32.25" customHeight="1">
      <c r="A4" s="399" t="s">
        <v>73</v>
      </c>
      <c r="B4" s="400"/>
      <c r="C4" s="401" t="s">
        <v>120</v>
      </c>
      <c r="D4" s="402"/>
      <c r="E4" s="402"/>
      <c r="F4" s="402"/>
      <c r="G4" s="403"/>
    </row>
    <row r="5" spans="1:7" ht="21.75" customHeight="1">
      <c r="A5" s="413" t="s">
        <v>74</v>
      </c>
      <c r="B5" s="414"/>
      <c r="C5" s="414" t="s">
        <v>75</v>
      </c>
      <c r="D5" s="414"/>
      <c r="E5" s="414"/>
      <c r="F5" s="414"/>
      <c r="G5" s="415"/>
    </row>
    <row r="6" spans="1:7" ht="19.5" customHeight="1" thickBot="1">
      <c r="A6" s="416" t="s">
        <v>76</v>
      </c>
      <c r="B6" s="417"/>
      <c r="C6" s="417" t="s">
        <v>77</v>
      </c>
      <c r="D6" s="417"/>
      <c r="E6" s="417"/>
      <c r="F6" s="417"/>
      <c r="G6" s="418"/>
    </row>
    <row r="8" spans="1:7" ht="48" thickBot="1">
      <c r="A8" s="108" t="s">
        <v>16</v>
      </c>
      <c r="B8" s="108" t="s">
        <v>78</v>
      </c>
      <c r="C8" s="108" t="s">
        <v>54</v>
      </c>
      <c r="D8" s="108" t="s">
        <v>55</v>
      </c>
      <c r="E8" s="419" t="s">
        <v>79</v>
      </c>
      <c r="F8" s="419"/>
      <c r="G8" s="108" t="s">
        <v>69</v>
      </c>
    </row>
    <row r="9" spans="1:7" ht="69.75" customHeight="1" thickBot="1">
      <c r="A9" s="404">
        <v>1</v>
      </c>
      <c r="B9" s="407" t="s">
        <v>152</v>
      </c>
      <c r="C9" s="410">
        <f>SENATO!C3</f>
        <v>939</v>
      </c>
      <c r="D9" s="410">
        <f>SENATO!D3</f>
        <v>11</v>
      </c>
      <c r="E9" s="127"/>
      <c r="F9" s="127" t="s">
        <v>84</v>
      </c>
      <c r="G9" s="136">
        <f>SENATO!O3</f>
        <v>18</v>
      </c>
    </row>
    <row r="10" spans="1:7" ht="69.75" customHeight="1" thickBot="1">
      <c r="A10" s="405"/>
      <c r="B10" s="408"/>
      <c r="C10" s="411"/>
      <c r="D10" s="411"/>
      <c r="E10" s="127"/>
      <c r="F10" s="127" t="s">
        <v>83</v>
      </c>
      <c r="G10" s="136">
        <f>SENATO!O4</f>
        <v>69</v>
      </c>
    </row>
    <row r="11" spans="1:7" ht="69.75" customHeight="1" thickBot="1">
      <c r="A11" s="405"/>
      <c r="B11" s="408"/>
      <c r="C11" s="411"/>
      <c r="D11" s="411"/>
      <c r="E11" s="127"/>
      <c r="F11" s="127" t="s">
        <v>36</v>
      </c>
      <c r="G11" s="136">
        <f>SENATO!O5</f>
        <v>340</v>
      </c>
    </row>
    <row r="12" spans="1:7" ht="69.75" customHeight="1" thickBot="1" thickTop="1">
      <c r="A12" s="406"/>
      <c r="B12" s="409"/>
      <c r="C12" s="412"/>
      <c r="D12" s="412"/>
      <c r="E12" s="127"/>
      <c r="F12" s="127" t="s">
        <v>85</v>
      </c>
      <c r="G12" s="132">
        <f>SENATO!O6</f>
        <v>501</v>
      </c>
    </row>
    <row r="13" spans="1:7" ht="14.25" thickBot="1" thickTop="1">
      <c r="A13" s="420"/>
      <c r="B13" s="421"/>
      <c r="C13" s="106"/>
      <c r="D13" s="106"/>
      <c r="E13" s="422"/>
      <c r="F13" s="421"/>
      <c r="G13" s="107"/>
    </row>
    <row r="14" spans="1:7" s="102" customFormat="1" ht="69.75" customHeight="1" thickBot="1">
      <c r="A14" s="404">
        <v>2</v>
      </c>
      <c r="B14" s="407" t="s">
        <v>153</v>
      </c>
      <c r="C14" s="410">
        <f>SENATO!C7</f>
        <v>490</v>
      </c>
      <c r="D14" s="410">
        <f>SENATO!D7</f>
        <v>15</v>
      </c>
      <c r="E14" s="127"/>
      <c r="F14" s="137" t="s">
        <v>90</v>
      </c>
      <c r="G14" s="136">
        <f>SENATO!O7</f>
        <v>7</v>
      </c>
    </row>
    <row r="15" spans="1:7" s="102" customFormat="1" ht="69.75" customHeight="1" thickBot="1">
      <c r="A15" s="405"/>
      <c r="B15" s="408"/>
      <c r="C15" s="411"/>
      <c r="D15" s="411"/>
      <c r="E15" s="127"/>
      <c r="F15" s="137" t="s">
        <v>91</v>
      </c>
      <c r="G15" s="136">
        <f>SENATO!O8</f>
        <v>74</v>
      </c>
    </row>
    <row r="16" spans="1:7" s="102" customFormat="1" ht="69.75" customHeight="1" thickBot="1">
      <c r="A16" s="405"/>
      <c r="B16" s="408"/>
      <c r="C16" s="411"/>
      <c r="D16" s="411"/>
      <c r="E16" s="127"/>
      <c r="F16" s="137" t="s">
        <v>6</v>
      </c>
      <c r="G16" s="136">
        <f>SENATO!O9</f>
        <v>389</v>
      </c>
    </row>
    <row r="17" spans="1:7" s="102" customFormat="1" ht="69.75" customHeight="1" thickBot="1">
      <c r="A17" s="406"/>
      <c r="B17" s="409"/>
      <c r="C17" s="412"/>
      <c r="D17" s="412"/>
      <c r="E17" s="127"/>
      <c r="F17" s="111" t="s">
        <v>92</v>
      </c>
      <c r="G17" s="128">
        <f>SENATO!O10</f>
        <v>5</v>
      </c>
    </row>
    <row r="18" spans="1:7" s="1" customFormat="1" ht="14.25" thickBot="1" thickTop="1">
      <c r="A18" s="423"/>
      <c r="B18" s="424"/>
      <c r="C18" s="112"/>
      <c r="D18" s="112"/>
      <c r="E18" s="425"/>
      <c r="F18" s="424"/>
      <c r="G18" s="113"/>
    </row>
    <row r="19" spans="1:7" s="1" customFormat="1" ht="69.75" customHeight="1" thickBot="1">
      <c r="A19" s="125">
        <v>3</v>
      </c>
      <c r="B19" s="126" t="s">
        <v>154</v>
      </c>
      <c r="C19" s="128">
        <f>SENATO!C11</f>
        <v>24</v>
      </c>
      <c r="D19" s="128">
        <f>SENATO!D11</f>
        <v>1</v>
      </c>
      <c r="E19" s="127"/>
      <c r="F19" s="111" t="s">
        <v>106</v>
      </c>
      <c r="G19" s="128">
        <f>SENATO!O11</f>
        <v>23</v>
      </c>
    </row>
    <row r="20" spans="1:7" s="1" customFormat="1" ht="14.25" thickBot="1" thickTop="1">
      <c r="A20" s="423"/>
      <c r="B20" s="424"/>
      <c r="C20" s="112"/>
      <c r="D20" s="112"/>
      <c r="E20" s="425"/>
      <c r="F20" s="424"/>
      <c r="G20" s="113"/>
    </row>
    <row r="21" spans="1:7" s="1" customFormat="1" ht="69.75" customHeight="1" thickBot="1">
      <c r="A21" s="125">
        <v>4</v>
      </c>
      <c r="B21" s="126" t="s">
        <v>155</v>
      </c>
      <c r="C21" s="128">
        <f>SENATO!C12</f>
        <v>19</v>
      </c>
      <c r="D21" s="128">
        <f>SENATO!D12</f>
        <v>2</v>
      </c>
      <c r="E21" s="127"/>
      <c r="F21" s="111" t="s">
        <v>96</v>
      </c>
      <c r="G21" s="128">
        <f>SENATO!O12</f>
        <v>17</v>
      </c>
    </row>
    <row r="22" spans="1:7" ht="14.25" thickBot="1" thickTop="1">
      <c r="A22" s="420"/>
      <c r="B22" s="421"/>
      <c r="C22" s="106"/>
      <c r="D22" s="106"/>
      <c r="E22" s="422"/>
      <c r="F22" s="421"/>
      <c r="G22" s="107"/>
    </row>
    <row r="23" spans="1:7" s="1" customFormat="1" ht="69.75" customHeight="1" thickBot="1">
      <c r="A23" s="110">
        <v>5</v>
      </c>
      <c r="B23" s="109" t="s">
        <v>156</v>
      </c>
      <c r="C23" s="128">
        <f>SENATO!C13</f>
        <v>1</v>
      </c>
      <c r="D23" s="128">
        <f>SENATO!D13</f>
        <v>0</v>
      </c>
      <c r="E23" s="114"/>
      <c r="F23" s="115" t="s">
        <v>94</v>
      </c>
      <c r="G23" s="128">
        <f>SENATO!O13</f>
        <v>1</v>
      </c>
    </row>
    <row r="24" spans="1:7" s="1" customFormat="1" ht="14.25" thickBot="1" thickTop="1">
      <c r="A24" s="423"/>
      <c r="B24" s="424"/>
      <c r="C24" s="112"/>
      <c r="D24" s="112"/>
      <c r="E24" s="425"/>
      <c r="F24" s="424"/>
      <c r="G24" s="113"/>
    </row>
    <row r="25" spans="1:7" s="1" customFormat="1" ht="69.75" customHeight="1" thickBot="1">
      <c r="A25" s="110">
        <v>6</v>
      </c>
      <c r="B25" s="109" t="s">
        <v>157</v>
      </c>
      <c r="C25" s="128">
        <f>SENATO!C14</f>
        <v>18</v>
      </c>
      <c r="D25" s="128">
        <f>SENATO!D14</f>
        <v>1</v>
      </c>
      <c r="E25" s="114"/>
      <c r="F25" s="115" t="s">
        <v>100</v>
      </c>
      <c r="G25" s="128">
        <f>SENATO!O14</f>
        <v>17</v>
      </c>
    </row>
    <row r="26" spans="1:7" ht="14.25" thickBot="1" thickTop="1">
      <c r="A26" s="420"/>
      <c r="B26" s="421"/>
      <c r="C26" s="106"/>
      <c r="D26" s="106"/>
      <c r="E26" s="422"/>
      <c r="F26" s="421"/>
      <c r="G26" s="107"/>
    </row>
    <row r="27" spans="1:7" s="1" customFormat="1" ht="69.75" customHeight="1" thickBot="1">
      <c r="A27" s="110">
        <v>7</v>
      </c>
      <c r="B27" s="109" t="s">
        <v>158</v>
      </c>
      <c r="C27" s="128">
        <f>SENATO!C15</f>
        <v>6</v>
      </c>
      <c r="D27" s="128">
        <f>SENATO!D15</f>
        <v>0</v>
      </c>
      <c r="E27" s="114"/>
      <c r="F27" s="115" t="s">
        <v>104</v>
      </c>
      <c r="G27" s="128">
        <f>SENATO!O15</f>
        <v>6</v>
      </c>
    </row>
    <row r="28" spans="1:7" s="1" customFormat="1" ht="14.25" thickBot="1" thickTop="1">
      <c r="A28" s="133"/>
      <c r="B28" s="134"/>
      <c r="C28" s="134"/>
      <c r="D28" s="134"/>
      <c r="E28" s="135"/>
      <c r="F28" s="134"/>
      <c r="G28" s="135"/>
    </row>
    <row r="29" spans="1:7" s="1" customFormat="1" ht="69.75" customHeight="1" thickBot="1">
      <c r="A29" s="110">
        <v>8</v>
      </c>
      <c r="B29" s="109" t="s">
        <v>159</v>
      </c>
      <c r="C29" s="128">
        <f>SENATO!C16</f>
        <v>5</v>
      </c>
      <c r="D29" s="128">
        <f>SENATO!D16</f>
        <v>0</v>
      </c>
      <c r="E29" s="114"/>
      <c r="F29" s="115" t="s">
        <v>98</v>
      </c>
      <c r="G29" s="128">
        <f>SENATO!O16</f>
        <v>5</v>
      </c>
    </row>
    <row r="30" spans="1:7" s="1" customFormat="1" ht="14.25" thickBot="1" thickTop="1">
      <c r="A30" s="423"/>
      <c r="B30" s="424"/>
      <c r="C30" s="112"/>
      <c r="D30" s="112"/>
      <c r="E30" s="425"/>
      <c r="F30" s="424"/>
      <c r="G30" s="113"/>
    </row>
    <row r="31" spans="1:7" ht="69.75" customHeight="1" thickBot="1">
      <c r="A31" s="110">
        <v>9</v>
      </c>
      <c r="B31" s="109" t="s">
        <v>160</v>
      </c>
      <c r="C31" s="128">
        <f>SENATO!C17</f>
        <v>465</v>
      </c>
      <c r="D31" s="128">
        <f>SENATO!D17</f>
        <v>26</v>
      </c>
      <c r="E31" s="114"/>
      <c r="F31" s="115" t="s">
        <v>81</v>
      </c>
      <c r="G31" s="128">
        <f>SENATO!O17</f>
        <v>439</v>
      </c>
    </row>
    <row r="32" spans="1:7" ht="14.25" thickBot="1" thickTop="1">
      <c r="A32" s="423"/>
      <c r="B32" s="424"/>
      <c r="C32" s="112"/>
      <c r="D32" s="112"/>
      <c r="E32" s="434"/>
      <c r="F32" s="435"/>
      <c r="G32" s="113"/>
    </row>
    <row r="33" spans="1:7" s="1" customFormat="1" ht="69.75" customHeight="1" thickBot="1">
      <c r="A33" s="110">
        <v>10</v>
      </c>
      <c r="B33" s="109" t="s">
        <v>161</v>
      </c>
      <c r="C33" s="128">
        <f>SENATO!C18</f>
        <v>65</v>
      </c>
      <c r="D33" s="128">
        <f>SENATO!D18</f>
        <v>10</v>
      </c>
      <c r="E33" s="436" t="s">
        <v>87</v>
      </c>
      <c r="F33" s="437"/>
      <c r="G33" s="136">
        <f>SENATO!O18</f>
        <v>55</v>
      </c>
    </row>
    <row r="34" spans="1:7" s="1" customFormat="1" ht="14.25" thickBot="1" thickTop="1">
      <c r="A34" s="133"/>
      <c r="B34" s="134"/>
      <c r="C34" s="134"/>
      <c r="D34" s="134"/>
      <c r="E34" s="135"/>
      <c r="F34" s="134"/>
      <c r="G34" s="135"/>
    </row>
    <row r="35" spans="1:7" s="1" customFormat="1" ht="69.75" customHeight="1" thickBot="1">
      <c r="A35" s="110">
        <v>11</v>
      </c>
      <c r="B35" s="109" t="s">
        <v>162</v>
      </c>
      <c r="C35" s="128">
        <f>SENATO!C19</f>
        <v>1</v>
      </c>
      <c r="D35" s="128">
        <f>SENATO!D19</f>
        <v>0</v>
      </c>
      <c r="E35" s="114"/>
      <c r="F35" s="115" t="s">
        <v>102</v>
      </c>
      <c r="G35" s="128">
        <f>SENATO!O19</f>
        <v>1</v>
      </c>
    </row>
    <row r="36" ht="13.5" thickTop="1"/>
    <row r="39" ht="13.5" thickBot="1"/>
    <row r="40" spans="1:7" ht="60.75" thickBot="1" thickTop="1">
      <c r="A40" s="426" t="s">
        <v>37</v>
      </c>
      <c r="B40" s="427"/>
      <c r="C40" s="119" t="s">
        <v>114</v>
      </c>
      <c r="D40" s="120" t="s">
        <v>115</v>
      </c>
      <c r="E40" s="426" t="s">
        <v>116</v>
      </c>
      <c r="F40" s="427"/>
      <c r="G40" s="123" t="s">
        <v>117</v>
      </c>
    </row>
    <row r="41" spans="1:7" ht="33" customHeight="1" thickBot="1">
      <c r="A41" s="430" t="s">
        <v>107</v>
      </c>
      <c r="B41" s="431"/>
      <c r="C41" s="122">
        <f>SUM(C9:C37)</f>
        <v>2033</v>
      </c>
      <c r="D41" s="122">
        <f>SUM(D9:D37)</f>
        <v>66</v>
      </c>
      <c r="E41" s="428"/>
      <c r="F41" s="429"/>
      <c r="G41" s="122">
        <f>SUM(G9:G37)</f>
        <v>1967</v>
      </c>
    </row>
    <row r="42" spans="1:7" ht="13.5" thickBot="1">
      <c r="A42" s="432"/>
      <c r="B42" s="433"/>
      <c r="C42" s="433"/>
      <c r="D42" s="433"/>
      <c r="E42" s="433"/>
      <c r="F42" s="433"/>
      <c r="G42" s="433"/>
    </row>
    <row r="43" spans="1:7" ht="36" customHeight="1" thickBot="1" thickTop="1">
      <c r="A43" s="440" t="s">
        <v>108</v>
      </c>
      <c r="B43" s="440"/>
      <c r="C43" s="440"/>
      <c r="D43" s="440"/>
      <c r="E43" s="440"/>
      <c r="F43" s="440"/>
      <c r="G43" s="129">
        <f>SENATO!C23</f>
        <v>22</v>
      </c>
    </row>
    <row r="44" spans="1:7" ht="33.75" customHeight="1" thickBot="1" thickTop="1">
      <c r="A44" s="440" t="s">
        <v>109</v>
      </c>
      <c r="B44" s="440"/>
      <c r="C44" s="440"/>
      <c r="D44" s="440"/>
      <c r="E44" s="440"/>
      <c r="F44" s="440"/>
      <c r="G44" s="118">
        <f>SENATO!C24</f>
        <v>44</v>
      </c>
    </row>
    <row r="45" spans="1:7" ht="35.25" customHeight="1" thickBot="1" thickTop="1">
      <c r="A45" s="440" t="s">
        <v>110</v>
      </c>
      <c r="B45" s="440"/>
      <c r="C45" s="440"/>
      <c r="D45" s="440"/>
      <c r="E45" s="440"/>
      <c r="F45" s="440"/>
      <c r="G45" s="118">
        <f>SENATO!C21</f>
        <v>0</v>
      </c>
    </row>
    <row r="46" spans="1:7" ht="14.25" thickBot="1" thickTop="1">
      <c r="A46" s="441" t="s">
        <v>111</v>
      </c>
      <c r="B46" s="442"/>
      <c r="C46" s="442"/>
      <c r="D46" s="442"/>
      <c r="E46" s="442"/>
      <c r="F46" s="442"/>
      <c r="G46" s="443"/>
    </row>
    <row r="47" spans="1:7" ht="28.5" customHeight="1" thickBot="1">
      <c r="A47" s="444" t="s">
        <v>118</v>
      </c>
      <c r="B47" s="445"/>
      <c r="C47" s="445"/>
      <c r="D47" s="131" t="s">
        <v>112</v>
      </c>
      <c r="E47" s="448" t="s">
        <v>119</v>
      </c>
      <c r="F47" s="449"/>
      <c r="G47" s="124" t="s">
        <v>113</v>
      </c>
    </row>
    <row r="48" spans="1:7" ht="36.75" customHeight="1" thickBot="1" thickTop="1">
      <c r="A48" s="446"/>
      <c r="B48" s="447"/>
      <c r="C48" s="447"/>
      <c r="D48" s="130">
        <f>SENATO!B28</f>
        <v>2099</v>
      </c>
      <c r="E48" s="450"/>
      <c r="F48" s="450"/>
      <c r="G48" s="121">
        <f>C41+G43+G44+G45</f>
        <v>2099</v>
      </c>
    </row>
    <row r="49" spans="1:5" ht="26.25" customHeight="1">
      <c r="A49" s="438" t="s">
        <v>121</v>
      </c>
      <c r="B49" s="439"/>
      <c r="C49" s="439"/>
      <c r="E49" s="2"/>
    </row>
  </sheetData>
  <sheetProtection/>
  <mergeCells count="47">
    <mergeCell ref="A49:C49"/>
    <mergeCell ref="A18:B18"/>
    <mergeCell ref="E18:F18"/>
    <mergeCell ref="A43:F43"/>
    <mergeCell ref="A44:F44"/>
    <mergeCell ref="A45:F45"/>
    <mergeCell ref="A46:G46"/>
    <mergeCell ref="A47:C48"/>
    <mergeCell ref="E47:F48"/>
    <mergeCell ref="A40:B40"/>
    <mergeCell ref="E40:F41"/>
    <mergeCell ref="A41:B41"/>
    <mergeCell ref="A42:G42"/>
    <mergeCell ref="A30:B30"/>
    <mergeCell ref="E30:F30"/>
    <mergeCell ref="A26:B26"/>
    <mergeCell ref="E26:F26"/>
    <mergeCell ref="A32:B32"/>
    <mergeCell ref="E32:F32"/>
    <mergeCell ref="E33:F33"/>
    <mergeCell ref="A22:B22"/>
    <mergeCell ref="E22:F22"/>
    <mergeCell ref="A24:B24"/>
    <mergeCell ref="E24:F24"/>
    <mergeCell ref="A20:B20"/>
    <mergeCell ref="E20:F20"/>
    <mergeCell ref="A13:B13"/>
    <mergeCell ref="E13:F13"/>
    <mergeCell ref="A14:A17"/>
    <mergeCell ref="B14:B17"/>
    <mergeCell ref="C14:C17"/>
    <mergeCell ref="D14:D17"/>
    <mergeCell ref="A9:A12"/>
    <mergeCell ref="B9:B12"/>
    <mergeCell ref="C9:C12"/>
    <mergeCell ref="D9:D12"/>
    <mergeCell ref="A5:B5"/>
    <mergeCell ref="C5:G5"/>
    <mergeCell ref="A6:B6"/>
    <mergeCell ref="C6:G6"/>
    <mergeCell ref="E8:F8"/>
    <mergeCell ref="A1:B1"/>
    <mergeCell ref="C1:G1"/>
    <mergeCell ref="A2:B2"/>
    <mergeCell ref="C2:G2"/>
    <mergeCell ref="A4:B4"/>
    <mergeCell ref="C4:G4"/>
  </mergeCells>
  <conditionalFormatting sqref="C41">
    <cfRule type="cellIs" priority="2" dxfId="0" operator="notEqual" stopIfTrue="1">
      <formula>$D$41+$G$41</formula>
    </cfRule>
  </conditionalFormatting>
  <conditionalFormatting sqref="G48">
    <cfRule type="cellIs" priority="1" dxfId="0" operator="notEqual" stopIfTrue="1">
      <formula>$D$48</formula>
    </cfRule>
  </conditionalFormatting>
  <hyperlinks>
    <hyperlink ref="C2" r:id="rId1" display="mailto:informatica.prefsv@pec.interno.it"/>
  </hyperlinks>
  <printOptions/>
  <pageMargins left="0.2362204724409449" right="0.3937007874015748" top="0.3937007874015748" bottom="0.23" header="0.2362204724409449" footer="0.21"/>
  <pageSetup horizontalDpi="600" verticalDpi="600" orientation="portrait" paperSize="9" scale="75" r:id="rId6"/>
  <drawing r:id="rId5"/>
  <legacyDrawing r:id="rId4"/>
  <oleObjects>
    <oleObject progId="PBrush" shapeId="864288" r:id="rId2"/>
    <oleObject progId="PBrush" shapeId="86428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A24" sqref="A24:B24"/>
    </sheetView>
  </sheetViews>
  <sheetFormatPr defaultColWidth="9.140625" defaultRowHeight="12.75"/>
  <cols>
    <col min="1" max="1" width="7.421875" style="0" customWidth="1"/>
    <col min="2" max="2" width="34.57421875" style="0" customWidth="1"/>
    <col min="3" max="3" width="14.421875" style="0" customWidth="1"/>
    <col min="4" max="4" width="14.7109375" style="0" customWidth="1"/>
    <col min="5" max="5" width="17.28125" style="0" customWidth="1"/>
    <col min="6" max="6" width="28.8515625" style="0" customWidth="1"/>
    <col min="7" max="7" width="12.140625" style="0" customWidth="1"/>
  </cols>
  <sheetData>
    <row r="1" spans="1:7" ht="40.5" customHeight="1">
      <c r="A1" s="391" t="s">
        <v>122</v>
      </c>
      <c r="B1" s="392"/>
      <c r="C1" s="393" t="s">
        <v>123</v>
      </c>
      <c r="D1" s="393"/>
      <c r="E1" s="393"/>
      <c r="F1" s="393"/>
      <c r="G1" s="394"/>
    </row>
    <row r="2" spans="1:7" ht="18" customHeight="1" thickBot="1">
      <c r="A2" s="395" t="s">
        <v>71</v>
      </c>
      <c r="B2" s="396"/>
      <c r="C2" s="397" t="s">
        <v>72</v>
      </c>
      <c r="D2" s="397"/>
      <c r="E2" s="397"/>
      <c r="F2" s="397"/>
      <c r="G2" s="398"/>
    </row>
    <row r="3" spans="6:7" ht="14.25" thickBot="1">
      <c r="F3" s="117"/>
      <c r="G3" s="117"/>
    </row>
    <row r="4" spans="1:7" ht="32.25" customHeight="1">
      <c r="A4" s="399" t="s">
        <v>73</v>
      </c>
      <c r="B4" s="400"/>
      <c r="C4" s="401" t="s">
        <v>120</v>
      </c>
      <c r="D4" s="402"/>
      <c r="E4" s="402"/>
      <c r="F4" s="402"/>
      <c r="G4" s="403"/>
    </row>
    <row r="5" spans="1:7" ht="21.75" customHeight="1">
      <c r="A5" s="413" t="s">
        <v>74</v>
      </c>
      <c r="B5" s="414"/>
      <c r="C5" s="414" t="s">
        <v>75</v>
      </c>
      <c r="D5" s="414"/>
      <c r="E5" s="414"/>
      <c r="F5" s="414"/>
      <c r="G5" s="415"/>
    </row>
    <row r="6" spans="1:7" ht="19.5" customHeight="1" thickBot="1">
      <c r="A6" s="416" t="s">
        <v>76</v>
      </c>
      <c r="B6" s="417"/>
      <c r="C6" s="417" t="s">
        <v>77</v>
      </c>
      <c r="D6" s="417"/>
      <c r="E6" s="417"/>
      <c r="F6" s="417"/>
      <c r="G6" s="418"/>
    </row>
    <row r="8" spans="1:7" ht="48" thickBot="1">
      <c r="A8" s="108" t="s">
        <v>16</v>
      </c>
      <c r="B8" s="108" t="s">
        <v>78</v>
      </c>
      <c r="C8" s="108" t="s">
        <v>54</v>
      </c>
      <c r="D8" s="108" t="s">
        <v>55</v>
      </c>
      <c r="E8" s="419" t="s">
        <v>79</v>
      </c>
      <c r="F8" s="419"/>
      <c r="G8" s="108" t="s">
        <v>69</v>
      </c>
    </row>
    <row r="9" spans="1:7" ht="69.75" customHeight="1" thickBot="1">
      <c r="A9" s="110">
        <v>1</v>
      </c>
      <c r="B9" s="109" t="s">
        <v>80</v>
      </c>
      <c r="C9" s="128">
        <f>CAMERA!C3</f>
        <v>509</v>
      </c>
      <c r="D9" s="128">
        <f>CAMERA!D3</f>
        <v>23</v>
      </c>
      <c r="E9" s="114"/>
      <c r="F9" s="114" t="s">
        <v>81</v>
      </c>
      <c r="G9" s="136">
        <f>CAMERA!O3</f>
        <v>486</v>
      </c>
    </row>
    <row r="10" spans="1:7" ht="21.75" customHeight="1" thickBot="1" thickTop="1">
      <c r="A10" s="423"/>
      <c r="B10" s="424"/>
      <c r="C10" s="106"/>
      <c r="D10" s="106"/>
      <c r="E10" s="451"/>
      <c r="F10" s="452"/>
      <c r="G10" s="107"/>
    </row>
    <row r="11" spans="1:7" ht="69.75" customHeight="1" thickBot="1">
      <c r="A11" s="404">
        <v>2</v>
      </c>
      <c r="B11" s="407" t="s">
        <v>82</v>
      </c>
      <c r="C11" s="410">
        <f>CAMERA!C4</f>
        <v>992</v>
      </c>
      <c r="D11" s="410">
        <f>CAMERA!D4</f>
        <v>19</v>
      </c>
      <c r="E11" s="114"/>
      <c r="F11" s="114" t="s">
        <v>36</v>
      </c>
      <c r="G11" s="136">
        <f>CAMERA!O4</f>
        <v>360</v>
      </c>
    </row>
    <row r="12" spans="1:7" ht="69.75" customHeight="1" thickBot="1" thickTop="1">
      <c r="A12" s="405"/>
      <c r="B12" s="408"/>
      <c r="C12" s="411"/>
      <c r="D12" s="411"/>
      <c r="E12" s="114"/>
      <c r="F12" s="114" t="s">
        <v>83</v>
      </c>
      <c r="G12" s="136">
        <f>CAMERA!O5</f>
        <v>93</v>
      </c>
    </row>
    <row r="13" spans="1:7" ht="69.75" customHeight="1" thickBot="1" thickTop="1">
      <c r="A13" s="405"/>
      <c r="B13" s="408"/>
      <c r="C13" s="411"/>
      <c r="D13" s="411"/>
      <c r="E13" s="114"/>
      <c r="F13" s="116" t="s">
        <v>84</v>
      </c>
      <c r="G13" s="136">
        <f>CAMERA!O6</f>
        <v>23</v>
      </c>
    </row>
    <row r="14" spans="1:7" ht="69.75" customHeight="1" thickBot="1" thickTop="1">
      <c r="A14" s="406"/>
      <c r="B14" s="409"/>
      <c r="C14" s="412"/>
      <c r="D14" s="412"/>
      <c r="E14" s="114"/>
      <c r="F14" s="116" t="s">
        <v>85</v>
      </c>
      <c r="G14" s="136">
        <f>CAMERA!O7</f>
        <v>497</v>
      </c>
    </row>
    <row r="15" spans="1:7" ht="14.25" thickBot="1" thickTop="1">
      <c r="A15" s="423"/>
      <c r="B15" s="424"/>
      <c r="C15" s="112"/>
      <c r="D15" s="112"/>
      <c r="E15" s="434"/>
      <c r="F15" s="435"/>
      <c r="G15" s="113"/>
    </row>
    <row r="16" spans="1:7" s="1" customFormat="1" ht="69.75" customHeight="1" thickBot="1">
      <c r="A16" s="110">
        <v>3</v>
      </c>
      <c r="B16" s="109" t="s">
        <v>86</v>
      </c>
      <c r="C16" s="128">
        <f>CAMERA!C8</f>
        <v>70</v>
      </c>
      <c r="D16" s="128">
        <f>CAMERA!D8</f>
        <v>9</v>
      </c>
      <c r="E16" s="114"/>
      <c r="F16" s="115" t="s">
        <v>87</v>
      </c>
      <c r="G16" s="128">
        <f>CAMERA!O8</f>
        <v>61</v>
      </c>
    </row>
    <row r="17" spans="1:7" ht="14.25" thickBot="1" thickTop="1">
      <c r="A17" s="420"/>
      <c r="B17" s="421"/>
      <c r="C17" s="106"/>
      <c r="D17" s="106"/>
      <c r="E17" s="422"/>
      <c r="F17" s="421"/>
      <c r="G17" s="107"/>
    </row>
    <row r="18" spans="1:7" s="1" customFormat="1" ht="69.75" customHeight="1" thickBot="1">
      <c r="A18" s="110">
        <v>4</v>
      </c>
      <c r="B18" s="109" t="s">
        <v>88</v>
      </c>
      <c r="C18" s="128">
        <f>CAMERA!C9</f>
        <v>6</v>
      </c>
      <c r="D18" s="128">
        <f>CAMERA!D9</f>
        <v>0</v>
      </c>
      <c r="E18" s="114"/>
      <c r="F18" s="115" t="s">
        <v>89</v>
      </c>
      <c r="G18" s="128">
        <f>CAMERA!O9</f>
        <v>6</v>
      </c>
    </row>
    <row r="19" spans="1:7" ht="14.25" thickBot="1" thickTop="1">
      <c r="A19" s="420"/>
      <c r="B19" s="421"/>
      <c r="C19" s="106"/>
      <c r="D19" s="106"/>
      <c r="E19" s="422"/>
      <c r="F19" s="421"/>
      <c r="G19" s="107"/>
    </row>
    <row r="20" spans="1:7" s="102" customFormat="1" ht="69.75" customHeight="1" thickBot="1">
      <c r="A20" s="404">
        <v>5</v>
      </c>
      <c r="B20" s="407" t="s">
        <v>182</v>
      </c>
      <c r="C20" s="410">
        <f>CAMERA!C10</f>
        <v>511</v>
      </c>
      <c r="D20" s="410">
        <f>CAMERA!D10</f>
        <v>23</v>
      </c>
      <c r="E20" s="114"/>
      <c r="F20" s="115" t="s">
        <v>90</v>
      </c>
      <c r="G20" s="128">
        <f>CAMERA!O10</f>
        <v>6</v>
      </c>
    </row>
    <row r="21" spans="1:7" s="102" customFormat="1" ht="69.75" customHeight="1" thickBot="1" thickTop="1">
      <c r="A21" s="405"/>
      <c r="B21" s="408"/>
      <c r="C21" s="411"/>
      <c r="D21" s="411"/>
      <c r="E21" s="114"/>
      <c r="F21" s="115" t="s">
        <v>6</v>
      </c>
      <c r="G21" s="128">
        <f>CAMERA!O11</f>
        <v>402</v>
      </c>
    </row>
    <row r="22" spans="1:7" s="102" customFormat="1" ht="69.75" customHeight="1" thickBot="1" thickTop="1">
      <c r="A22" s="405"/>
      <c r="B22" s="408"/>
      <c r="C22" s="411"/>
      <c r="D22" s="411"/>
      <c r="E22" s="114"/>
      <c r="F22" s="115" t="s">
        <v>91</v>
      </c>
      <c r="G22" s="128">
        <f>CAMERA!O12</f>
        <v>76</v>
      </c>
    </row>
    <row r="23" spans="1:7" s="102" customFormat="1" ht="69.75" customHeight="1" thickBot="1" thickTop="1">
      <c r="A23" s="406"/>
      <c r="B23" s="409"/>
      <c r="C23" s="412"/>
      <c r="D23" s="412"/>
      <c r="E23" s="114"/>
      <c r="F23" s="115" t="s">
        <v>92</v>
      </c>
      <c r="G23" s="132">
        <f>CAMERA!O13</f>
        <v>4</v>
      </c>
    </row>
    <row r="24" spans="1:7" ht="14.25" thickBot="1" thickTop="1">
      <c r="A24" s="420"/>
      <c r="B24" s="421"/>
      <c r="C24" s="106"/>
      <c r="D24" s="106"/>
      <c r="E24" s="422"/>
      <c r="F24" s="421"/>
      <c r="G24" s="107"/>
    </row>
    <row r="25" spans="1:7" s="1" customFormat="1" ht="69.75" customHeight="1" thickBot="1">
      <c r="A25" s="110">
        <v>6</v>
      </c>
      <c r="B25" s="109" t="s">
        <v>93</v>
      </c>
      <c r="C25" s="128">
        <f>CAMERA!C14</f>
        <v>1</v>
      </c>
      <c r="D25" s="128">
        <f>CAMERA!D14</f>
        <v>0</v>
      </c>
      <c r="E25" s="114"/>
      <c r="F25" s="115" t="s">
        <v>94</v>
      </c>
      <c r="G25" s="128">
        <f>CAMERA!O14</f>
        <v>1</v>
      </c>
    </row>
    <row r="26" spans="1:7" s="1" customFormat="1" ht="14.25" thickBot="1" thickTop="1">
      <c r="A26" s="423"/>
      <c r="B26" s="424"/>
      <c r="C26" s="112"/>
      <c r="D26" s="112"/>
      <c r="E26" s="425"/>
      <c r="F26" s="424"/>
      <c r="G26" s="113"/>
    </row>
    <row r="27" spans="1:7" s="1" customFormat="1" ht="69.75" customHeight="1" thickBot="1">
      <c r="A27" s="125">
        <v>7</v>
      </c>
      <c r="B27" s="126" t="s">
        <v>95</v>
      </c>
      <c r="C27" s="128">
        <f>CAMERA!C15</f>
        <v>19</v>
      </c>
      <c r="D27" s="128">
        <f>CAMERA!D15</f>
        <v>1</v>
      </c>
      <c r="E27" s="127"/>
      <c r="F27" s="111" t="s">
        <v>96</v>
      </c>
      <c r="G27" s="128">
        <f>CAMERA!O15</f>
        <v>18</v>
      </c>
    </row>
    <row r="28" spans="1:7" s="1" customFormat="1" ht="14.25" thickBot="1" thickTop="1">
      <c r="A28" s="423"/>
      <c r="B28" s="424"/>
      <c r="C28" s="112"/>
      <c r="D28" s="112"/>
      <c r="E28" s="425"/>
      <c r="F28" s="424"/>
      <c r="G28" s="113"/>
    </row>
    <row r="29" spans="1:7" s="1" customFormat="1" ht="69.75" customHeight="1" thickBot="1">
      <c r="A29" s="110">
        <v>8</v>
      </c>
      <c r="B29" s="109" t="s">
        <v>97</v>
      </c>
      <c r="C29" s="128">
        <f>CAMERA!C16</f>
        <v>6</v>
      </c>
      <c r="D29" s="128">
        <f>CAMERA!D16</f>
        <v>0</v>
      </c>
      <c r="E29" s="114"/>
      <c r="F29" s="115" t="s">
        <v>98</v>
      </c>
      <c r="G29" s="128">
        <f>CAMERA!O16</f>
        <v>6</v>
      </c>
    </row>
    <row r="30" spans="1:7" s="1" customFormat="1" ht="14.25" thickBot="1" thickTop="1">
      <c r="A30" s="423"/>
      <c r="B30" s="424"/>
      <c r="C30" s="112"/>
      <c r="D30" s="112"/>
      <c r="E30" s="425"/>
      <c r="F30" s="424"/>
      <c r="G30" s="113"/>
    </row>
    <row r="31" spans="1:7" s="1" customFormat="1" ht="69.75" customHeight="1" thickBot="1">
      <c r="A31" s="110">
        <v>9</v>
      </c>
      <c r="B31" s="109" t="s">
        <v>99</v>
      </c>
      <c r="C31" s="128">
        <f>CAMERA!C17</f>
        <v>17</v>
      </c>
      <c r="D31" s="128">
        <f>CAMERA!D17</f>
        <v>1</v>
      </c>
      <c r="E31" s="114"/>
      <c r="F31" s="115" t="s">
        <v>100</v>
      </c>
      <c r="G31" s="128">
        <f>CAMERA!O17</f>
        <v>16</v>
      </c>
    </row>
    <row r="32" spans="1:7" ht="14.25" thickBot="1" thickTop="1">
      <c r="A32" s="420"/>
      <c r="B32" s="421"/>
      <c r="C32" s="106"/>
      <c r="D32" s="106"/>
      <c r="E32" s="422"/>
      <c r="F32" s="421"/>
      <c r="G32" s="107"/>
    </row>
    <row r="33" spans="1:7" s="1" customFormat="1" ht="69.75" customHeight="1" thickBot="1">
      <c r="A33" s="110">
        <v>10</v>
      </c>
      <c r="B33" s="109" t="s">
        <v>101</v>
      </c>
      <c r="C33" s="128">
        <f>CAMERA!C18</f>
        <v>3</v>
      </c>
      <c r="D33" s="128">
        <f>CAMERA!D18</f>
        <v>0</v>
      </c>
      <c r="E33" s="114"/>
      <c r="F33" s="115" t="s">
        <v>102</v>
      </c>
      <c r="G33" s="128">
        <f>CAMERA!O18</f>
        <v>3</v>
      </c>
    </row>
    <row r="34" spans="1:7" ht="14.25" thickBot="1" thickTop="1">
      <c r="A34" s="420"/>
      <c r="B34" s="421"/>
      <c r="C34" s="106"/>
      <c r="D34" s="106"/>
      <c r="E34" s="422"/>
      <c r="F34" s="421"/>
      <c r="G34" s="107"/>
    </row>
    <row r="35" spans="1:7" s="1" customFormat="1" ht="69.75" customHeight="1" thickBot="1">
      <c r="A35" s="110">
        <v>11</v>
      </c>
      <c r="B35" s="109" t="s">
        <v>103</v>
      </c>
      <c r="C35" s="128">
        <f>CAMERA!C19</f>
        <v>4</v>
      </c>
      <c r="D35" s="128">
        <f>CAMERA!D19</f>
        <v>0</v>
      </c>
      <c r="E35" s="114"/>
      <c r="F35" s="115" t="s">
        <v>104</v>
      </c>
      <c r="G35" s="128">
        <f>CAMERA!O19</f>
        <v>4</v>
      </c>
    </row>
    <row r="36" spans="1:7" s="1" customFormat="1" ht="14.25" thickBot="1" thickTop="1">
      <c r="A36" s="423"/>
      <c r="B36" s="424"/>
      <c r="C36" s="112"/>
      <c r="D36" s="112"/>
      <c r="E36" s="425"/>
      <c r="F36" s="424"/>
      <c r="G36" s="113"/>
    </row>
    <row r="37" spans="1:7" s="1" customFormat="1" ht="69.75" customHeight="1" thickBot="1">
      <c r="A37" s="125">
        <v>12</v>
      </c>
      <c r="B37" s="126" t="s">
        <v>105</v>
      </c>
      <c r="C37" s="128">
        <f>CAMERA!C20</f>
        <v>27</v>
      </c>
      <c r="D37" s="128">
        <f>CAMERA!D20</f>
        <v>1</v>
      </c>
      <c r="E37" s="127"/>
      <c r="F37" s="111" t="s">
        <v>106</v>
      </c>
      <c r="G37" s="128">
        <f>CAMERA!O20</f>
        <v>26</v>
      </c>
    </row>
    <row r="39" ht="13.5" thickBot="1"/>
    <row r="40" spans="1:7" ht="60.75" thickBot="1" thickTop="1">
      <c r="A40" s="426" t="s">
        <v>37</v>
      </c>
      <c r="B40" s="427"/>
      <c r="C40" s="119" t="s">
        <v>114</v>
      </c>
      <c r="D40" s="120" t="s">
        <v>115</v>
      </c>
      <c r="E40" s="426" t="s">
        <v>116</v>
      </c>
      <c r="F40" s="427"/>
      <c r="G40" s="123" t="s">
        <v>117</v>
      </c>
    </row>
    <row r="41" spans="1:7" ht="33" customHeight="1" thickBot="1">
      <c r="A41" s="430" t="s">
        <v>107</v>
      </c>
      <c r="B41" s="431"/>
      <c r="C41" s="122">
        <f>SUM(C9:C37)</f>
        <v>2165</v>
      </c>
      <c r="D41" s="122">
        <f>SUM(D9:D37)</f>
        <v>77</v>
      </c>
      <c r="E41" s="428"/>
      <c r="F41" s="429"/>
      <c r="G41" s="122">
        <f>SUM(G9:G37)</f>
        <v>2088</v>
      </c>
    </row>
    <row r="42" spans="1:7" ht="13.5" thickBot="1">
      <c r="A42" s="432"/>
      <c r="B42" s="433"/>
      <c r="C42" s="433"/>
      <c r="D42" s="433"/>
      <c r="E42" s="433"/>
      <c r="F42" s="433"/>
      <c r="G42" s="433"/>
    </row>
    <row r="43" spans="1:7" ht="36" customHeight="1" thickBot="1" thickTop="1">
      <c r="A43" s="440" t="s">
        <v>108</v>
      </c>
      <c r="B43" s="440"/>
      <c r="C43" s="440"/>
      <c r="D43" s="440"/>
      <c r="E43" s="440"/>
      <c r="F43" s="440"/>
      <c r="G43" s="129">
        <f>CAMERA!C24</f>
        <v>22</v>
      </c>
    </row>
    <row r="44" spans="1:7" ht="33.75" customHeight="1" thickBot="1" thickTop="1">
      <c r="A44" s="440" t="s">
        <v>109</v>
      </c>
      <c r="B44" s="440"/>
      <c r="C44" s="440"/>
      <c r="D44" s="440"/>
      <c r="E44" s="440"/>
      <c r="F44" s="440"/>
      <c r="G44" s="118">
        <f>CAMERA!C25</f>
        <v>40</v>
      </c>
    </row>
    <row r="45" spans="1:7" ht="35.25" customHeight="1" thickBot="1" thickTop="1">
      <c r="A45" s="440" t="s">
        <v>110</v>
      </c>
      <c r="B45" s="440"/>
      <c r="C45" s="440"/>
      <c r="D45" s="440"/>
      <c r="E45" s="440"/>
      <c r="F45" s="440"/>
      <c r="G45" s="118">
        <f>CAMERA!C22</f>
        <v>1</v>
      </c>
    </row>
    <row r="46" spans="1:7" ht="14.25" thickBot="1" thickTop="1">
      <c r="A46" s="441" t="s">
        <v>111</v>
      </c>
      <c r="B46" s="442"/>
      <c r="C46" s="442"/>
      <c r="D46" s="442"/>
      <c r="E46" s="442"/>
      <c r="F46" s="442"/>
      <c r="G46" s="443"/>
    </row>
    <row r="47" spans="1:7" ht="28.5" customHeight="1" thickBot="1">
      <c r="A47" s="444" t="s">
        <v>118</v>
      </c>
      <c r="B47" s="445"/>
      <c r="C47" s="445"/>
      <c r="D47" s="131" t="s">
        <v>112</v>
      </c>
      <c r="E47" s="448" t="s">
        <v>119</v>
      </c>
      <c r="F47" s="449"/>
      <c r="G47" s="124" t="s">
        <v>113</v>
      </c>
    </row>
    <row r="48" spans="1:7" ht="36.75" customHeight="1" thickBot="1" thickTop="1">
      <c r="A48" s="446"/>
      <c r="B48" s="447"/>
      <c r="C48" s="447"/>
      <c r="D48" s="130">
        <f>CAMERA!B29</f>
        <v>2228</v>
      </c>
      <c r="E48" s="450"/>
      <c r="F48" s="450"/>
      <c r="G48" s="121">
        <f>C41+G43+G44+G45</f>
        <v>2228</v>
      </c>
    </row>
    <row r="49" spans="1:5" ht="26.25" customHeight="1">
      <c r="A49" s="438" t="s">
        <v>121</v>
      </c>
      <c r="B49" s="439"/>
      <c r="C49" s="439"/>
      <c r="E49" s="2"/>
    </row>
  </sheetData>
  <sheetProtection/>
  <mergeCells count="52">
    <mergeCell ref="A42:G42"/>
    <mergeCell ref="A43:F43"/>
    <mergeCell ref="A44:F44"/>
    <mergeCell ref="E47:F48"/>
    <mergeCell ref="C11:C14"/>
    <mergeCell ref="C20:C23"/>
    <mergeCell ref="A26:B26"/>
    <mergeCell ref="E26:F26"/>
    <mergeCell ref="A30:B30"/>
    <mergeCell ref="E30:F30"/>
    <mergeCell ref="A40:B40"/>
    <mergeCell ref="A41:B41"/>
    <mergeCell ref="E40:F41"/>
    <mergeCell ref="A49:C49"/>
    <mergeCell ref="A32:B32"/>
    <mergeCell ref="E32:F32"/>
    <mergeCell ref="A34:B34"/>
    <mergeCell ref="E34:F34"/>
    <mergeCell ref="A36:B36"/>
    <mergeCell ref="E36:F36"/>
    <mergeCell ref="A45:F45"/>
    <mergeCell ref="A46:G46"/>
    <mergeCell ref="A47:C48"/>
    <mergeCell ref="A28:B28"/>
    <mergeCell ref="E28:F28"/>
    <mergeCell ref="A10:B10"/>
    <mergeCell ref="E10:F10"/>
    <mergeCell ref="E19:F19"/>
    <mergeCell ref="A17:B17"/>
    <mergeCell ref="E17:F17"/>
    <mergeCell ref="E8:F8"/>
    <mergeCell ref="A11:A14"/>
    <mergeCell ref="D11:D14"/>
    <mergeCell ref="B11:B14"/>
    <mergeCell ref="A15:B15"/>
    <mergeCell ref="E15:F15"/>
    <mergeCell ref="A4:B4"/>
    <mergeCell ref="A5:B5"/>
    <mergeCell ref="A6:B6"/>
    <mergeCell ref="C4:G4"/>
    <mergeCell ref="C5:G5"/>
    <mergeCell ref="C6:G6"/>
    <mergeCell ref="A20:A23"/>
    <mergeCell ref="B20:B23"/>
    <mergeCell ref="D20:D23"/>
    <mergeCell ref="A24:B24"/>
    <mergeCell ref="E24:F24"/>
    <mergeCell ref="C1:G1"/>
    <mergeCell ref="A1:B1"/>
    <mergeCell ref="A2:B2"/>
    <mergeCell ref="C2:G2"/>
    <mergeCell ref="A19:B19"/>
  </mergeCells>
  <conditionalFormatting sqref="G48">
    <cfRule type="cellIs" priority="1" dxfId="0" operator="notEqual" stopIfTrue="1">
      <formula>$D$48</formula>
    </cfRule>
  </conditionalFormatting>
  <hyperlinks>
    <hyperlink ref="C2" r:id="rId1" display="mailto:informatica.prefsv@pec.interno.it"/>
  </hyperlinks>
  <printOptions/>
  <pageMargins left="0.2362204724409449" right="0.3937007874015748" top="0.3937007874015748" bottom="0.23" header="0.2362204724409449" footer="0.21"/>
  <pageSetup horizontalDpi="600" verticalDpi="600" orientation="portrait" paperSize="9" scale="75" r:id="rId6"/>
  <drawing r:id="rId5"/>
  <legacyDrawing r:id="rId4"/>
  <oleObjects>
    <oleObject progId="PBrush" shapeId="485005" r:id="rId2"/>
    <oleObject progId="PBrush" shapeId="57552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C4">
      <selection activeCell="K28" sqref="K28"/>
    </sheetView>
  </sheetViews>
  <sheetFormatPr defaultColWidth="9.140625" defaultRowHeight="12.75"/>
  <cols>
    <col min="1" max="1" width="12.7109375" style="155" customWidth="1"/>
    <col min="2" max="2" width="43.8515625" style="155" customWidth="1"/>
    <col min="3" max="3" width="12.7109375" style="155" customWidth="1"/>
    <col min="4" max="4" width="11.421875" style="155" customWidth="1"/>
    <col min="5" max="5" width="12.140625" style="155" customWidth="1"/>
    <col min="6" max="6" width="13.28125" style="155" customWidth="1"/>
    <col min="7" max="7" width="13.8515625" style="155" customWidth="1"/>
    <col min="8" max="8" width="11.8515625" style="155" customWidth="1"/>
    <col min="9" max="9" width="13.28125" style="155" customWidth="1"/>
    <col min="10" max="10" width="13.7109375" style="155" customWidth="1"/>
    <col min="11" max="11" width="63.28125" style="155" customWidth="1"/>
    <col min="12" max="16384" width="8.8515625" style="155" customWidth="1"/>
  </cols>
  <sheetData>
    <row r="1" spans="1:15" ht="15">
      <c r="A1" s="479" t="s">
        <v>164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ht="21" customHeight="1">
      <c r="A2" s="460" t="s">
        <v>173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5" ht="21" customHeight="1">
      <c r="A3" s="460" t="s">
        <v>165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4" spans="1:15" ht="21" customHeight="1">
      <c r="A4" s="463" t="s">
        <v>174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</row>
    <row r="5" spans="1:11" ht="18" customHeight="1">
      <c r="A5" s="175"/>
      <c r="B5" s="176"/>
      <c r="C5" s="471" t="s">
        <v>175</v>
      </c>
      <c r="D5" s="472"/>
      <c r="E5" s="471" t="s">
        <v>176</v>
      </c>
      <c r="F5" s="472"/>
      <c r="G5" s="471" t="s">
        <v>177</v>
      </c>
      <c r="H5" s="472"/>
      <c r="I5" s="471" t="s">
        <v>178</v>
      </c>
      <c r="J5" s="472"/>
      <c r="K5" s="176"/>
    </row>
    <row r="6" spans="1:15" ht="93" customHeight="1" thickBot="1">
      <c r="A6" s="164" t="s">
        <v>166</v>
      </c>
      <c r="B6" s="165" t="s">
        <v>78</v>
      </c>
      <c r="C6" s="166" t="s">
        <v>212</v>
      </c>
      <c r="D6" s="197" t="s">
        <v>213</v>
      </c>
      <c r="E6" s="166" t="s">
        <v>212</v>
      </c>
      <c r="F6" s="197" t="s">
        <v>213</v>
      </c>
      <c r="G6" s="166" t="s">
        <v>212</v>
      </c>
      <c r="H6" s="197" t="s">
        <v>213</v>
      </c>
      <c r="I6" s="166" t="s">
        <v>212</v>
      </c>
      <c r="J6" s="197" t="s">
        <v>213</v>
      </c>
      <c r="K6" s="167" t="s">
        <v>167</v>
      </c>
      <c r="L6" s="168" t="s">
        <v>214</v>
      </c>
      <c r="M6" s="168" t="s">
        <v>214</v>
      </c>
      <c r="N6" s="168" t="s">
        <v>214</v>
      </c>
      <c r="O6" s="168" t="s">
        <v>214</v>
      </c>
    </row>
    <row r="7" spans="1:15" s="160" customFormat="1" ht="19.5" customHeight="1" thickBot="1">
      <c r="A7" s="158">
        <v>1</v>
      </c>
      <c r="B7" s="161" t="s">
        <v>80</v>
      </c>
      <c r="C7" s="195">
        <f>CAMERA!E3</f>
        <v>79</v>
      </c>
      <c r="D7" s="198">
        <f>CAMERA!F3</f>
        <v>3</v>
      </c>
      <c r="E7" s="195">
        <f>CAMERA!G3</f>
        <v>158</v>
      </c>
      <c r="F7" s="198">
        <f>CAMERA!H3</f>
        <v>7</v>
      </c>
      <c r="G7" s="195">
        <f>CAMERA!I3</f>
        <v>142</v>
      </c>
      <c r="H7" s="198">
        <f>CAMERA!J3</f>
        <v>5</v>
      </c>
      <c r="I7" s="195">
        <f>CAMERA!K3</f>
        <v>130</v>
      </c>
      <c r="J7" s="198">
        <f>CAMERA!L3</f>
        <v>8</v>
      </c>
      <c r="K7" s="172" t="s">
        <v>81</v>
      </c>
      <c r="L7" s="179">
        <f>CAMERA!P3</f>
        <v>76</v>
      </c>
      <c r="M7" s="179">
        <f>CAMERA!Q3</f>
        <v>151</v>
      </c>
      <c r="N7" s="179">
        <f>CAMERA!R3</f>
        <v>137</v>
      </c>
      <c r="O7" s="179">
        <f>CAMERA!S3</f>
        <v>122</v>
      </c>
    </row>
    <row r="8" spans="1:15" ht="19.5" customHeight="1" thickBot="1">
      <c r="A8" s="453">
        <v>2</v>
      </c>
      <c r="B8" s="455" t="s">
        <v>82</v>
      </c>
      <c r="C8" s="475">
        <f>CAMERA!E4</f>
        <v>226</v>
      </c>
      <c r="D8" s="469">
        <f>CAMERA!F4</f>
        <v>2</v>
      </c>
      <c r="E8" s="475">
        <f>CAMERA!G4</f>
        <v>270</v>
      </c>
      <c r="F8" s="469">
        <f>CAMERA!H4</f>
        <v>6</v>
      </c>
      <c r="G8" s="475">
        <f>CAMERA!I4</f>
        <v>250</v>
      </c>
      <c r="H8" s="469">
        <f>CAMERA!J4</f>
        <v>5</v>
      </c>
      <c r="I8" s="475">
        <f>CAMERA!K4</f>
        <v>246</v>
      </c>
      <c r="J8" s="469">
        <f>CAMERA!L4</f>
        <v>6</v>
      </c>
      <c r="K8" s="172" t="s">
        <v>36</v>
      </c>
      <c r="L8" s="179">
        <f>CAMERA!P4</f>
        <v>85</v>
      </c>
      <c r="M8" s="179">
        <f>CAMERA!Q4</f>
        <v>88</v>
      </c>
      <c r="N8" s="179">
        <f>CAMERA!R4</f>
        <v>98</v>
      </c>
      <c r="O8" s="179">
        <f>CAMERA!S4</f>
        <v>89</v>
      </c>
    </row>
    <row r="9" spans="1:15" ht="19.5" customHeight="1" thickBot="1" thickTop="1">
      <c r="A9" s="454"/>
      <c r="B9" s="456"/>
      <c r="C9" s="476"/>
      <c r="D9" s="470"/>
      <c r="E9" s="476"/>
      <c r="F9" s="470"/>
      <c r="G9" s="476"/>
      <c r="H9" s="470"/>
      <c r="I9" s="476"/>
      <c r="J9" s="470"/>
      <c r="K9" s="172" t="s">
        <v>83</v>
      </c>
      <c r="L9" s="179">
        <f>CAMERA!P5</f>
        <v>21</v>
      </c>
      <c r="M9" s="179">
        <f>CAMERA!Q5</f>
        <v>25</v>
      </c>
      <c r="N9" s="179">
        <f>CAMERA!R5</f>
        <v>22</v>
      </c>
      <c r="O9" s="179">
        <f>CAMERA!S5</f>
        <v>25</v>
      </c>
    </row>
    <row r="10" spans="1:15" ht="19.5" customHeight="1" thickBot="1" thickTop="1">
      <c r="A10" s="454"/>
      <c r="B10" s="456"/>
      <c r="C10" s="476"/>
      <c r="D10" s="470"/>
      <c r="E10" s="476"/>
      <c r="F10" s="470"/>
      <c r="G10" s="476"/>
      <c r="H10" s="470"/>
      <c r="I10" s="476"/>
      <c r="J10" s="470"/>
      <c r="K10" s="172" t="s">
        <v>84</v>
      </c>
      <c r="L10" s="179">
        <f>CAMERA!P6</f>
        <v>9</v>
      </c>
      <c r="M10" s="179">
        <f>CAMERA!Q6</f>
        <v>5</v>
      </c>
      <c r="N10" s="179">
        <f>CAMERA!R6</f>
        <v>5</v>
      </c>
      <c r="O10" s="179">
        <f>CAMERA!S6</f>
        <v>4</v>
      </c>
    </row>
    <row r="11" spans="1:15" ht="19.5" customHeight="1" thickBot="1" thickTop="1">
      <c r="A11" s="454"/>
      <c r="B11" s="457"/>
      <c r="C11" s="476"/>
      <c r="D11" s="470"/>
      <c r="E11" s="476"/>
      <c r="F11" s="470"/>
      <c r="G11" s="476"/>
      <c r="H11" s="470"/>
      <c r="I11" s="476"/>
      <c r="J11" s="470"/>
      <c r="K11" s="172" t="s">
        <v>85</v>
      </c>
      <c r="L11" s="179">
        <f>CAMERA!P7</f>
        <v>109</v>
      </c>
      <c r="M11" s="179">
        <f>CAMERA!Q7</f>
        <v>146</v>
      </c>
      <c r="N11" s="179">
        <f>CAMERA!R7</f>
        <v>120</v>
      </c>
      <c r="O11" s="179">
        <f>CAMERA!S7</f>
        <v>122</v>
      </c>
    </row>
    <row r="12" spans="1:15" s="162" customFormat="1" ht="19.5" customHeight="1" thickBot="1" thickTop="1">
      <c r="A12" s="158">
        <v>3</v>
      </c>
      <c r="B12" s="161" t="s">
        <v>86</v>
      </c>
      <c r="C12" s="195">
        <f>CAMERA!E8</f>
        <v>11</v>
      </c>
      <c r="D12" s="198">
        <f>CAMERA!F8</f>
        <v>1</v>
      </c>
      <c r="E12" s="195">
        <f>CAMERA!G8</f>
        <v>17</v>
      </c>
      <c r="F12" s="198">
        <f>CAMERA!H8</f>
        <v>1</v>
      </c>
      <c r="G12" s="195">
        <f>CAMERA!I8</f>
        <v>22</v>
      </c>
      <c r="H12" s="198">
        <f>CAMERA!J8</f>
        <v>4</v>
      </c>
      <c r="I12" s="195">
        <f>CAMERA!K8</f>
        <v>20</v>
      </c>
      <c r="J12" s="198">
        <f>CAMERA!L8</f>
        <v>3</v>
      </c>
      <c r="K12" s="169" t="s">
        <v>87</v>
      </c>
      <c r="L12" s="179">
        <f>CAMERA!P8</f>
        <v>10</v>
      </c>
      <c r="M12" s="179">
        <f>CAMERA!Q8</f>
        <v>16</v>
      </c>
      <c r="N12" s="179">
        <f>CAMERA!R8</f>
        <v>18</v>
      </c>
      <c r="O12" s="179">
        <f>CAMERA!S8</f>
        <v>17</v>
      </c>
    </row>
    <row r="13" spans="1:15" s="162" customFormat="1" ht="19.5" customHeight="1" thickBot="1">
      <c r="A13" s="158">
        <v>4</v>
      </c>
      <c r="B13" s="161" t="s">
        <v>88</v>
      </c>
      <c r="C13" s="195">
        <f>CAMERA!E9</f>
        <v>3</v>
      </c>
      <c r="D13" s="198">
        <f>CAMERA!F9</f>
        <v>0</v>
      </c>
      <c r="E13" s="195">
        <f>CAMERA!G9</f>
        <v>1</v>
      </c>
      <c r="F13" s="198">
        <f>CAMERA!H9</f>
        <v>0</v>
      </c>
      <c r="G13" s="195">
        <f>CAMERA!I9</f>
        <v>1</v>
      </c>
      <c r="H13" s="198">
        <f>CAMERA!J9</f>
        <v>0</v>
      </c>
      <c r="I13" s="195">
        <f>CAMERA!K9</f>
        <v>1</v>
      </c>
      <c r="J13" s="198">
        <f>CAMERA!L9</f>
        <v>0</v>
      </c>
      <c r="K13" s="169" t="s">
        <v>89</v>
      </c>
      <c r="L13" s="179">
        <f>CAMERA!P9</f>
        <v>3</v>
      </c>
      <c r="M13" s="179">
        <f>CAMERA!Q9</f>
        <v>1</v>
      </c>
      <c r="N13" s="179">
        <f>CAMERA!R9</f>
        <v>1</v>
      </c>
      <c r="O13" s="179">
        <f>CAMERA!S9</f>
        <v>1</v>
      </c>
    </row>
    <row r="14" spans="1:15" ht="19.5" customHeight="1" thickBot="1">
      <c r="A14" s="453">
        <v>5</v>
      </c>
      <c r="B14" s="455" t="s">
        <v>182</v>
      </c>
      <c r="C14" s="475">
        <f>CAMERA!E10</f>
        <v>96</v>
      </c>
      <c r="D14" s="469">
        <f>CAMERA!F10</f>
        <v>6</v>
      </c>
      <c r="E14" s="475">
        <f>CAMERA!G10</f>
        <v>128</v>
      </c>
      <c r="F14" s="469">
        <f>CAMERA!H10</f>
        <v>8</v>
      </c>
      <c r="G14" s="475">
        <f>CAMERA!I10</f>
        <v>159</v>
      </c>
      <c r="H14" s="469">
        <f>CAMERA!J10</f>
        <v>3</v>
      </c>
      <c r="I14" s="475">
        <f>CAMERA!K10</f>
        <v>128</v>
      </c>
      <c r="J14" s="469">
        <f>CAMERA!L10</f>
        <v>6</v>
      </c>
      <c r="K14" s="169" t="s">
        <v>90</v>
      </c>
      <c r="L14" s="179">
        <f>CAMERA!P10</f>
        <v>2</v>
      </c>
      <c r="M14" s="179">
        <f>CAMERA!Q10</f>
        <v>0</v>
      </c>
      <c r="N14" s="179">
        <f>CAMERA!R10</f>
        <v>2</v>
      </c>
      <c r="O14" s="179">
        <f>CAMERA!S10</f>
        <v>2</v>
      </c>
    </row>
    <row r="15" spans="1:15" ht="19.5" customHeight="1" thickBot="1" thickTop="1">
      <c r="A15" s="454"/>
      <c r="B15" s="456"/>
      <c r="C15" s="476"/>
      <c r="D15" s="470"/>
      <c r="E15" s="476"/>
      <c r="F15" s="470"/>
      <c r="G15" s="476"/>
      <c r="H15" s="470"/>
      <c r="I15" s="476"/>
      <c r="J15" s="470"/>
      <c r="K15" s="169" t="s">
        <v>6</v>
      </c>
      <c r="L15" s="179">
        <f>CAMERA!P11</f>
        <v>71</v>
      </c>
      <c r="M15" s="179">
        <f>CAMERA!Q11</f>
        <v>105</v>
      </c>
      <c r="N15" s="179">
        <f>CAMERA!R11</f>
        <v>133</v>
      </c>
      <c r="O15" s="179">
        <f>CAMERA!S11</f>
        <v>93</v>
      </c>
    </row>
    <row r="16" spans="1:15" ht="19.5" customHeight="1" thickBot="1" thickTop="1">
      <c r="A16" s="454"/>
      <c r="B16" s="456"/>
      <c r="C16" s="476"/>
      <c r="D16" s="470"/>
      <c r="E16" s="476"/>
      <c r="F16" s="470"/>
      <c r="G16" s="476"/>
      <c r="H16" s="470"/>
      <c r="I16" s="476"/>
      <c r="J16" s="470"/>
      <c r="K16" s="169" t="s">
        <v>91</v>
      </c>
      <c r="L16" s="179">
        <f>CAMERA!P12</f>
        <v>16</v>
      </c>
      <c r="M16" s="179">
        <f>CAMERA!Q12</f>
        <v>14</v>
      </c>
      <c r="N16" s="179">
        <f>CAMERA!R12</f>
        <v>19</v>
      </c>
      <c r="O16" s="179">
        <f>CAMERA!S12</f>
        <v>27</v>
      </c>
    </row>
    <row r="17" spans="1:15" ht="19.5" customHeight="1" thickBot="1" thickTop="1">
      <c r="A17" s="454"/>
      <c r="B17" s="457"/>
      <c r="C17" s="476"/>
      <c r="D17" s="470"/>
      <c r="E17" s="476"/>
      <c r="F17" s="470"/>
      <c r="G17" s="476"/>
      <c r="H17" s="470"/>
      <c r="I17" s="476"/>
      <c r="J17" s="470"/>
      <c r="K17" s="169" t="s">
        <v>92</v>
      </c>
      <c r="L17" s="179">
        <f>CAMERA!P13</f>
        <v>1</v>
      </c>
      <c r="M17" s="179">
        <f>CAMERA!Q13</f>
        <v>1</v>
      </c>
      <c r="N17" s="179">
        <f>CAMERA!R13</f>
        <v>2</v>
      </c>
      <c r="O17" s="179">
        <f>CAMERA!S13</f>
        <v>0</v>
      </c>
    </row>
    <row r="18" spans="1:15" s="162" customFormat="1" ht="19.5" customHeight="1" thickBot="1" thickTop="1">
      <c r="A18" s="158">
        <v>6</v>
      </c>
      <c r="B18" s="169" t="s">
        <v>93</v>
      </c>
      <c r="C18" s="195">
        <f>CAMERA!E14</f>
        <v>0</v>
      </c>
      <c r="D18" s="198">
        <f>CAMERA!F14</f>
        <v>0</v>
      </c>
      <c r="E18" s="195">
        <f>CAMERA!G14</f>
        <v>0</v>
      </c>
      <c r="F18" s="198">
        <f>CAMERA!H14</f>
        <v>0</v>
      </c>
      <c r="G18" s="195">
        <f>CAMERA!I14</f>
        <v>1</v>
      </c>
      <c r="H18" s="198">
        <f>CAMERA!J14</f>
        <v>0</v>
      </c>
      <c r="I18" s="195">
        <f>CAMERA!K14</f>
        <v>0</v>
      </c>
      <c r="J18" s="198">
        <f>CAMERA!L14</f>
        <v>0</v>
      </c>
      <c r="K18" s="169" t="s">
        <v>94</v>
      </c>
      <c r="L18" s="179">
        <f>CAMERA!P14</f>
        <v>0</v>
      </c>
      <c r="M18" s="179">
        <f>CAMERA!Q14</f>
        <v>0</v>
      </c>
      <c r="N18" s="179">
        <f>CAMERA!R14</f>
        <v>1</v>
      </c>
      <c r="O18" s="179">
        <f>CAMERA!S14</f>
        <v>0</v>
      </c>
    </row>
    <row r="19" spans="1:15" s="162" customFormat="1" ht="19.5" customHeight="1" thickBot="1">
      <c r="A19" s="158">
        <v>7</v>
      </c>
      <c r="B19" s="170" t="s">
        <v>95</v>
      </c>
      <c r="C19" s="195">
        <f>CAMERA!E15</f>
        <v>7</v>
      </c>
      <c r="D19" s="198">
        <f>CAMERA!F15</f>
        <v>0</v>
      </c>
      <c r="E19" s="195">
        <f>CAMERA!G15</f>
        <v>3</v>
      </c>
      <c r="F19" s="198">
        <f>CAMERA!H15</f>
        <v>0</v>
      </c>
      <c r="G19" s="195">
        <f>CAMERA!I15</f>
        <v>2</v>
      </c>
      <c r="H19" s="198">
        <f>CAMERA!J15</f>
        <v>0</v>
      </c>
      <c r="I19" s="195">
        <f>CAMERA!K15</f>
        <v>7</v>
      </c>
      <c r="J19" s="198">
        <f>CAMERA!L15</f>
        <v>1</v>
      </c>
      <c r="K19" s="170" t="s">
        <v>96</v>
      </c>
      <c r="L19" s="179">
        <f>CAMERA!P15</f>
        <v>7</v>
      </c>
      <c r="M19" s="179">
        <f>CAMERA!Q15</f>
        <v>3</v>
      </c>
      <c r="N19" s="179">
        <f>CAMERA!R15</f>
        <v>2</v>
      </c>
      <c r="O19" s="179">
        <f>CAMERA!S15</f>
        <v>6</v>
      </c>
    </row>
    <row r="20" spans="1:15" s="162" customFormat="1" ht="19.5" customHeight="1" thickBot="1">
      <c r="A20" s="158">
        <v>8</v>
      </c>
      <c r="B20" s="169" t="s">
        <v>97</v>
      </c>
      <c r="C20" s="195">
        <f>CAMERA!E16</f>
        <v>0</v>
      </c>
      <c r="D20" s="198">
        <f>CAMERA!F16</f>
        <v>0</v>
      </c>
      <c r="E20" s="195">
        <f>CAMERA!G16</f>
        <v>2</v>
      </c>
      <c r="F20" s="198">
        <f>CAMERA!H16</f>
        <v>0</v>
      </c>
      <c r="G20" s="195">
        <f>CAMERA!I16</f>
        <v>2</v>
      </c>
      <c r="H20" s="198">
        <f>CAMERA!J16</f>
        <v>0</v>
      </c>
      <c r="I20" s="195">
        <f>CAMERA!K16</f>
        <v>2</v>
      </c>
      <c r="J20" s="198">
        <f>CAMERA!L16</f>
        <v>0</v>
      </c>
      <c r="K20" s="169" t="s">
        <v>98</v>
      </c>
      <c r="L20" s="179">
        <f>CAMERA!P16</f>
        <v>0</v>
      </c>
      <c r="M20" s="179">
        <f>CAMERA!Q16</f>
        <v>2</v>
      </c>
      <c r="N20" s="179">
        <f>CAMERA!R16</f>
        <v>2</v>
      </c>
      <c r="O20" s="179">
        <f>CAMERA!S16</f>
        <v>2</v>
      </c>
    </row>
    <row r="21" spans="1:15" s="162" customFormat="1" ht="19.5" customHeight="1" thickBot="1">
      <c r="A21" s="158">
        <v>9</v>
      </c>
      <c r="B21" s="169" t="s">
        <v>99</v>
      </c>
      <c r="C21" s="195">
        <f>CAMERA!E17</f>
        <v>5</v>
      </c>
      <c r="D21" s="198">
        <f>CAMERA!F17</f>
        <v>0</v>
      </c>
      <c r="E21" s="195">
        <f>CAMERA!G17</f>
        <v>3</v>
      </c>
      <c r="F21" s="198">
        <f>CAMERA!H17</f>
        <v>0</v>
      </c>
      <c r="G21" s="195">
        <f>CAMERA!I17</f>
        <v>4</v>
      </c>
      <c r="H21" s="198">
        <f>CAMERA!J17</f>
        <v>0</v>
      </c>
      <c r="I21" s="195">
        <f>CAMERA!K17</f>
        <v>5</v>
      </c>
      <c r="J21" s="198">
        <f>CAMERA!L17</f>
        <v>1</v>
      </c>
      <c r="K21" s="169" t="s">
        <v>100</v>
      </c>
      <c r="L21" s="179">
        <f>CAMERA!P17</f>
        <v>5</v>
      </c>
      <c r="M21" s="179">
        <f>CAMERA!Q17</f>
        <v>3</v>
      </c>
      <c r="N21" s="179">
        <f>CAMERA!R17</f>
        <v>4</v>
      </c>
      <c r="O21" s="179">
        <f>CAMERA!S17</f>
        <v>4</v>
      </c>
    </row>
    <row r="22" spans="1:15" s="162" customFormat="1" ht="19.5" customHeight="1" thickBot="1">
      <c r="A22" s="158">
        <v>10</v>
      </c>
      <c r="B22" s="169" t="s">
        <v>101</v>
      </c>
      <c r="C22" s="195">
        <f>CAMERA!E18</f>
        <v>2</v>
      </c>
      <c r="D22" s="198">
        <f>CAMERA!F18</f>
        <v>0</v>
      </c>
      <c r="E22" s="195">
        <f>CAMERA!G18</f>
        <v>1</v>
      </c>
      <c r="F22" s="198">
        <f>CAMERA!H18</f>
        <v>0</v>
      </c>
      <c r="G22" s="195">
        <f>CAMERA!I18</f>
        <v>0</v>
      </c>
      <c r="H22" s="198">
        <f>CAMERA!J18</f>
        <v>0</v>
      </c>
      <c r="I22" s="195">
        <f>CAMERA!K18</f>
        <v>0</v>
      </c>
      <c r="J22" s="198">
        <f>CAMERA!L18</f>
        <v>0</v>
      </c>
      <c r="K22" s="169" t="s">
        <v>102</v>
      </c>
      <c r="L22" s="179">
        <f>CAMERA!P18</f>
        <v>2</v>
      </c>
      <c r="M22" s="179">
        <f>CAMERA!Q18</f>
        <v>1</v>
      </c>
      <c r="N22" s="179">
        <f>CAMERA!R18</f>
        <v>0</v>
      </c>
      <c r="O22" s="179">
        <f>CAMERA!S18</f>
        <v>0</v>
      </c>
    </row>
    <row r="23" spans="1:15" s="162" customFormat="1" ht="19.5" customHeight="1" thickBot="1">
      <c r="A23" s="158">
        <v>11</v>
      </c>
      <c r="B23" s="169" t="s">
        <v>103</v>
      </c>
      <c r="C23" s="195">
        <f>CAMERA!E19</f>
        <v>2</v>
      </c>
      <c r="D23" s="198">
        <f>CAMERA!F19</f>
        <v>0</v>
      </c>
      <c r="E23" s="195">
        <f>CAMERA!G19</f>
        <v>1</v>
      </c>
      <c r="F23" s="198">
        <f>CAMERA!H19</f>
        <v>0</v>
      </c>
      <c r="G23" s="195">
        <f>CAMERA!I19</f>
        <v>1</v>
      </c>
      <c r="H23" s="198">
        <f>CAMERA!J19</f>
        <v>0</v>
      </c>
      <c r="I23" s="195">
        <f>CAMERA!K19</f>
        <v>0</v>
      </c>
      <c r="J23" s="198">
        <f>CAMERA!L19</f>
        <v>0</v>
      </c>
      <c r="K23" s="169" t="s">
        <v>104</v>
      </c>
      <c r="L23" s="179">
        <f>CAMERA!P19</f>
        <v>2</v>
      </c>
      <c r="M23" s="179">
        <f>CAMERA!Q19</f>
        <v>1</v>
      </c>
      <c r="N23" s="179">
        <f>CAMERA!R19</f>
        <v>1</v>
      </c>
      <c r="O23" s="179">
        <f>CAMERA!S19</f>
        <v>0</v>
      </c>
    </row>
    <row r="24" spans="1:15" s="162" customFormat="1" ht="19.5" customHeight="1" thickBot="1">
      <c r="A24" s="171">
        <v>12</v>
      </c>
      <c r="B24" s="173" t="s">
        <v>105</v>
      </c>
      <c r="C24" s="195">
        <f>CAMERA!E20</f>
        <v>4</v>
      </c>
      <c r="D24" s="198">
        <f>CAMERA!F20</f>
        <v>0</v>
      </c>
      <c r="E24" s="195">
        <f>CAMERA!G20</f>
        <v>9</v>
      </c>
      <c r="F24" s="198">
        <f>CAMERA!H20</f>
        <v>0</v>
      </c>
      <c r="G24" s="195">
        <f>CAMERA!I20</f>
        <v>7</v>
      </c>
      <c r="H24" s="198">
        <f>CAMERA!J20</f>
        <v>1</v>
      </c>
      <c r="I24" s="195">
        <f>CAMERA!K20</f>
        <v>7</v>
      </c>
      <c r="J24" s="198">
        <f>CAMERA!L20</f>
        <v>0</v>
      </c>
      <c r="K24" s="169" t="s">
        <v>106</v>
      </c>
      <c r="L24" s="179">
        <f>CAMERA!P20</f>
        <v>4</v>
      </c>
      <c r="M24" s="179">
        <f>CAMERA!Q20</f>
        <v>9</v>
      </c>
      <c r="N24" s="179">
        <f>CAMERA!R20</f>
        <v>6</v>
      </c>
      <c r="O24" s="179">
        <f>CAMERA!S20</f>
        <v>7</v>
      </c>
    </row>
    <row r="25" spans="1:15" ht="18" customHeight="1" thickBot="1">
      <c r="A25" s="478" t="s">
        <v>179</v>
      </c>
      <c r="B25" s="478"/>
      <c r="C25" s="199">
        <f>SUM(C7:C24)</f>
        <v>435</v>
      </c>
      <c r="D25" s="196">
        <f>SUM(D7:D24)</f>
        <v>12</v>
      </c>
      <c r="E25" s="199">
        <f aca="true" t="shared" si="0" ref="E25:J25">SUM(E7:E24)</f>
        <v>593</v>
      </c>
      <c r="F25" s="196">
        <f t="shared" si="0"/>
        <v>22</v>
      </c>
      <c r="G25" s="199">
        <f t="shared" si="0"/>
        <v>591</v>
      </c>
      <c r="H25" s="196">
        <f t="shared" si="0"/>
        <v>18</v>
      </c>
      <c r="I25" s="199">
        <f t="shared" si="0"/>
        <v>546</v>
      </c>
      <c r="J25" s="196">
        <f t="shared" si="0"/>
        <v>25</v>
      </c>
      <c r="K25" s="200" t="s">
        <v>181</v>
      </c>
      <c r="L25" s="201">
        <f>SUM(L7:L24)</f>
        <v>423</v>
      </c>
      <c r="M25" s="201">
        <f>SUM(M7:M24)</f>
        <v>571</v>
      </c>
      <c r="N25" s="201">
        <f>SUM(N7:N24)</f>
        <v>573</v>
      </c>
      <c r="O25" s="201">
        <f>SUM(O7:O24)</f>
        <v>521</v>
      </c>
    </row>
    <row r="26" spans="1:15" s="163" customFormat="1" ht="18" customHeight="1" thickTop="1">
      <c r="A26" s="477" t="s">
        <v>169</v>
      </c>
      <c r="B26" s="477"/>
      <c r="C26" s="466">
        <f>CAMERA!E24</f>
        <v>4</v>
      </c>
      <c r="D26" s="467"/>
      <c r="E26" s="466">
        <f>CAMERA!G24</f>
        <v>4</v>
      </c>
      <c r="F26" s="467"/>
      <c r="G26" s="466">
        <f>CAMERA!I24</f>
        <v>12</v>
      </c>
      <c r="H26" s="467"/>
      <c r="I26" s="466">
        <f>CAMERA!K24</f>
        <v>2</v>
      </c>
      <c r="J26" s="473"/>
      <c r="K26" s="178"/>
      <c r="L26" s="464"/>
      <c r="M26" s="465"/>
      <c r="N26" s="465"/>
      <c r="O26" s="465"/>
    </row>
    <row r="27" spans="1:11" ht="18" customHeight="1">
      <c r="A27" s="477" t="s">
        <v>170</v>
      </c>
      <c r="B27" s="477"/>
      <c r="C27" s="466">
        <f>CAMERA!E25</f>
        <v>4</v>
      </c>
      <c r="D27" s="467"/>
      <c r="E27" s="466">
        <f>CAMERA!G25</f>
        <v>13</v>
      </c>
      <c r="F27" s="467"/>
      <c r="G27" s="466">
        <f>CAMERA!I25</f>
        <v>9</v>
      </c>
      <c r="H27" s="467"/>
      <c r="I27" s="466">
        <f>CAMERA!K25</f>
        <v>14</v>
      </c>
      <c r="J27" s="467"/>
      <c r="K27" s="174"/>
    </row>
    <row r="28" spans="1:11" ht="38.25" customHeight="1">
      <c r="A28" s="477" t="s">
        <v>171</v>
      </c>
      <c r="B28" s="477"/>
      <c r="C28" s="466">
        <f>CAMERA!E22</f>
        <v>1</v>
      </c>
      <c r="D28" s="467"/>
      <c r="E28" s="466">
        <f>CAMERA!G22</f>
        <v>0</v>
      </c>
      <c r="F28" s="467"/>
      <c r="G28" s="466">
        <f>CAMERA!I22</f>
        <v>0</v>
      </c>
      <c r="H28" s="467"/>
      <c r="I28" s="466">
        <f>CAMERA!K22</f>
        <v>0</v>
      </c>
      <c r="J28" s="467"/>
      <c r="K28" s="174"/>
    </row>
    <row r="29" spans="1:11" ht="28.5" customHeight="1">
      <c r="A29" s="474" t="s">
        <v>180</v>
      </c>
      <c r="B29" s="474"/>
      <c r="C29" s="468">
        <f>C25+E25+G25+I25++C26+C27+C28+E26+E27+E28+G26+G27+G28+I26+I27+I28</f>
        <v>2228</v>
      </c>
      <c r="D29" s="468"/>
      <c r="E29" s="468"/>
      <c r="F29" s="468"/>
      <c r="G29" s="468"/>
      <c r="H29" s="468"/>
      <c r="I29" s="468"/>
      <c r="J29" s="468"/>
      <c r="K29" s="174"/>
    </row>
    <row r="30" spans="1:11" ht="28.5" customHeight="1">
      <c r="A30" s="474" t="s">
        <v>172</v>
      </c>
      <c r="B30" s="474"/>
      <c r="C30" s="468">
        <f>'AFFLUSSO CAMERA'!L23</f>
        <v>2228</v>
      </c>
      <c r="D30" s="468"/>
      <c r="E30" s="468"/>
      <c r="F30" s="468"/>
      <c r="G30" s="468"/>
      <c r="H30" s="468"/>
      <c r="I30" s="468"/>
      <c r="J30" s="468"/>
      <c r="K30" s="174"/>
    </row>
  </sheetData>
  <sheetProtection/>
  <mergeCells count="49">
    <mergeCell ref="A1:O1"/>
    <mergeCell ref="A2:O2"/>
    <mergeCell ref="A3:O3"/>
    <mergeCell ref="A4:O4"/>
    <mergeCell ref="J8:J11"/>
    <mergeCell ref="G14:G17"/>
    <mergeCell ref="H14:H17"/>
    <mergeCell ref="I14:I17"/>
    <mergeCell ref="A8:A11"/>
    <mergeCell ref="E14:E17"/>
    <mergeCell ref="F14:F17"/>
    <mergeCell ref="D14:D17"/>
    <mergeCell ref="B8:B11"/>
    <mergeCell ref="C8:C11"/>
    <mergeCell ref="D8:D11"/>
    <mergeCell ref="A28:B28"/>
    <mergeCell ref="A29:B29"/>
    <mergeCell ref="C27:D27"/>
    <mergeCell ref="E27:F27"/>
    <mergeCell ref="G27:H27"/>
    <mergeCell ref="A25:B25"/>
    <mergeCell ref="A26:B26"/>
    <mergeCell ref="A30:B30"/>
    <mergeCell ref="E8:E11"/>
    <mergeCell ref="F8:F11"/>
    <mergeCell ref="G8:G11"/>
    <mergeCell ref="H8:H11"/>
    <mergeCell ref="I8:I11"/>
    <mergeCell ref="A14:A17"/>
    <mergeCell ref="B14:B17"/>
    <mergeCell ref="C14:C17"/>
    <mergeCell ref="A27:B27"/>
    <mergeCell ref="C30:J30"/>
    <mergeCell ref="J14:J17"/>
    <mergeCell ref="C5:D5"/>
    <mergeCell ref="E5:F5"/>
    <mergeCell ref="G5:H5"/>
    <mergeCell ref="I5:J5"/>
    <mergeCell ref="C26:D26"/>
    <mergeCell ref="E26:F26"/>
    <mergeCell ref="G26:H26"/>
    <mergeCell ref="I26:J26"/>
    <mergeCell ref="L26:O26"/>
    <mergeCell ref="C28:D28"/>
    <mergeCell ref="E28:F28"/>
    <mergeCell ref="G28:H28"/>
    <mergeCell ref="I28:J28"/>
    <mergeCell ref="C29:J29"/>
    <mergeCell ref="I27:J2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85" zoomScaleNormal="85" zoomScalePageLayoutView="0" workbookViewId="0" topLeftCell="A1">
      <selection activeCell="R22" sqref="R22"/>
    </sheetView>
  </sheetViews>
  <sheetFormatPr defaultColWidth="9.140625" defaultRowHeight="12.75"/>
  <cols>
    <col min="1" max="1" width="12.7109375" style="155" customWidth="1"/>
    <col min="2" max="2" width="43.8515625" style="155" customWidth="1"/>
    <col min="3" max="3" width="12.7109375" style="155" customWidth="1"/>
    <col min="4" max="4" width="11.421875" style="155" customWidth="1"/>
    <col min="5" max="5" width="12.140625" style="155" customWidth="1"/>
    <col min="6" max="6" width="13.28125" style="155" customWidth="1"/>
    <col min="7" max="7" width="13.8515625" style="155" customWidth="1"/>
    <col min="8" max="8" width="11.8515625" style="155" customWidth="1"/>
    <col min="9" max="9" width="13.28125" style="155" customWidth="1"/>
    <col min="10" max="10" width="13.7109375" style="155" customWidth="1"/>
    <col min="11" max="11" width="63.28125" style="155" customWidth="1"/>
    <col min="12" max="16384" width="8.8515625" style="155" customWidth="1"/>
  </cols>
  <sheetData>
    <row r="1" spans="1:15" ht="15">
      <c r="A1" s="488" t="s">
        <v>202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spans="1:11" ht="21" customHeight="1">
      <c r="A2" s="460" t="s">
        <v>173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5" ht="21" customHeight="1">
      <c r="A3" s="490" t="s">
        <v>203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15" ht="21" customHeight="1">
      <c r="A4" s="156" t="s">
        <v>174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93"/>
      <c r="M4" s="193"/>
      <c r="N4" s="193"/>
      <c r="O4" s="193"/>
    </row>
    <row r="5" spans="1:11" ht="18" customHeight="1">
      <c r="A5" s="175"/>
      <c r="B5" s="176"/>
      <c r="C5" s="471" t="s">
        <v>175</v>
      </c>
      <c r="D5" s="472"/>
      <c r="E5" s="471" t="s">
        <v>176</v>
      </c>
      <c r="F5" s="472"/>
      <c r="G5" s="471" t="s">
        <v>177</v>
      </c>
      <c r="H5" s="472"/>
      <c r="I5" s="471" t="s">
        <v>178</v>
      </c>
      <c r="J5" s="472"/>
      <c r="K5" s="176"/>
    </row>
    <row r="6" spans="1:15" ht="93" customHeight="1" thickBot="1">
      <c r="A6" s="164" t="s">
        <v>166</v>
      </c>
      <c r="B6" s="165" t="s">
        <v>78</v>
      </c>
      <c r="C6" s="166" t="s">
        <v>212</v>
      </c>
      <c r="D6" s="197" t="s">
        <v>213</v>
      </c>
      <c r="E6" s="166" t="s">
        <v>212</v>
      </c>
      <c r="F6" s="197" t="s">
        <v>213</v>
      </c>
      <c r="G6" s="166" t="s">
        <v>212</v>
      </c>
      <c r="H6" s="197" t="s">
        <v>213</v>
      </c>
      <c r="I6" s="166" t="s">
        <v>212</v>
      </c>
      <c r="J6" s="197" t="s">
        <v>213</v>
      </c>
      <c r="K6" s="167" t="s">
        <v>167</v>
      </c>
      <c r="L6" s="168" t="s">
        <v>214</v>
      </c>
      <c r="M6" s="168" t="s">
        <v>214</v>
      </c>
      <c r="N6" s="168" t="s">
        <v>214</v>
      </c>
      <c r="O6" s="168" t="s">
        <v>214</v>
      </c>
    </row>
    <row r="7" spans="1:15" ht="19.5" customHeight="1" thickBot="1" thickTop="1">
      <c r="A7" s="453">
        <v>1</v>
      </c>
      <c r="B7" s="482" t="s">
        <v>152</v>
      </c>
      <c r="C7" s="458">
        <f>SENATO!E3</f>
        <v>213</v>
      </c>
      <c r="D7" s="485">
        <f>SENATO!F3</f>
        <v>3</v>
      </c>
      <c r="E7" s="458">
        <f>SENATO!G3</f>
        <v>258</v>
      </c>
      <c r="F7" s="485">
        <f>SENATO!H3</f>
        <v>4</v>
      </c>
      <c r="G7" s="458">
        <f>SENATO!I3</f>
        <v>237</v>
      </c>
      <c r="H7" s="485">
        <f>SENATO!J3</f>
        <v>3</v>
      </c>
      <c r="I7" s="458">
        <f>SENATO!K3</f>
        <v>231</v>
      </c>
      <c r="J7" s="485">
        <f>SENATO!L3</f>
        <v>1</v>
      </c>
      <c r="K7" s="52" t="s">
        <v>205</v>
      </c>
      <c r="L7" s="179">
        <f>SENATO!P3</f>
        <v>7</v>
      </c>
      <c r="M7" s="179">
        <f>SENATO!Q3</f>
        <v>5</v>
      </c>
      <c r="N7" s="179">
        <f>SENATO!R3</f>
        <v>3</v>
      </c>
      <c r="O7" s="179">
        <f>SENATO!S3</f>
        <v>3</v>
      </c>
    </row>
    <row r="8" spans="1:15" ht="19.5" customHeight="1" thickBot="1" thickTop="1">
      <c r="A8" s="454"/>
      <c r="B8" s="483"/>
      <c r="C8" s="459"/>
      <c r="D8" s="486"/>
      <c r="E8" s="459"/>
      <c r="F8" s="486"/>
      <c r="G8" s="459"/>
      <c r="H8" s="486"/>
      <c r="I8" s="459"/>
      <c r="J8" s="486"/>
      <c r="K8" s="52" t="s">
        <v>206</v>
      </c>
      <c r="L8" s="179">
        <f>SENATO!P4</f>
        <v>17</v>
      </c>
      <c r="M8" s="179">
        <f>SENATO!Q4</f>
        <v>16</v>
      </c>
      <c r="N8" s="179">
        <f>SENATO!R4</f>
        <v>17</v>
      </c>
      <c r="O8" s="179">
        <f>SENATO!S4</f>
        <v>19</v>
      </c>
    </row>
    <row r="9" spans="1:15" ht="19.5" customHeight="1" thickBot="1" thickTop="1">
      <c r="A9" s="454"/>
      <c r="B9" s="483"/>
      <c r="C9" s="459"/>
      <c r="D9" s="486"/>
      <c r="E9" s="459"/>
      <c r="F9" s="486"/>
      <c r="G9" s="459"/>
      <c r="H9" s="486"/>
      <c r="I9" s="459"/>
      <c r="J9" s="486"/>
      <c r="K9" s="52" t="s">
        <v>36</v>
      </c>
      <c r="L9" s="179">
        <f>SENATO!P5</f>
        <v>80</v>
      </c>
      <c r="M9" s="179">
        <f>SENATO!Q5</f>
        <v>82</v>
      </c>
      <c r="N9" s="179">
        <f>SENATO!R5</f>
        <v>92</v>
      </c>
      <c r="O9" s="179">
        <f>SENATO!S5</f>
        <v>86</v>
      </c>
    </row>
    <row r="10" spans="1:15" ht="19.5" customHeight="1" thickBot="1" thickTop="1">
      <c r="A10" s="454"/>
      <c r="B10" s="484"/>
      <c r="C10" s="459"/>
      <c r="D10" s="486"/>
      <c r="E10" s="459"/>
      <c r="F10" s="486"/>
      <c r="G10" s="459"/>
      <c r="H10" s="486"/>
      <c r="I10" s="459"/>
      <c r="J10" s="486"/>
      <c r="K10" s="52" t="s">
        <v>207</v>
      </c>
      <c r="L10" s="179">
        <f>SENATO!P6</f>
        <v>106</v>
      </c>
      <c r="M10" s="179">
        <f>SENATO!Q6</f>
        <v>151</v>
      </c>
      <c r="N10" s="179">
        <f>SENATO!R6</f>
        <v>122</v>
      </c>
      <c r="O10" s="179">
        <f>SENATO!S6</f>
        <v>122</v>
      </c>
    </row>
    <row r="11" spans="1:15" ht="19.5" customHeight="1" thickBot="1" thickTop="1">
      <c r="A11" s="453">
        <v>2</v>
      </c>
      <c r="B11" s="482" t="s">
        <v>153</v>
      </c>
      <c r="C11" s="458">
        <f>SENATO!E7</f>
        <v>90</v>
      </c>
      <c r="D11" s="485">
        <f>SENATO!F7</f>
        <v>2</v>
      </c>
      <c r="E11" s="458">
        <f>SENATO!G7</f>
        <v>123</v>
      </c>
      <c r="F11" s="485">
        <f>SENATO!H7</f>
        <v>4</v>
      </c>
      <c r="G11" s="458">
        <f>SENATO!I7</f>
        <v>146</v>
      </c>
      <c r="H11" s="485">
        <f>SENATO!J7</f>
        <v>3</v>
      </c>
      <c r="I11" s="458">
        <f>SENATO!K7</f>
        <v>131</v>
      </c>
      <c r="J11" s="485">
        <f>SENATO!L7</f>
        <v>6</v>
      </c>
      <c r="K11" s="52" t="s">
        <v>90</v>
      </c>
      <c r="L11" s="179">
        <f>SENATO!P7</f>
        <v>2</v>
      </c>
      <c r="M11" s="179">
        <f>SENATO!Q7</f>
        <v>0</v>
      </c>
      <c r="N11" s="179">
        <f>SENATO!R7</f>
        <v>2</v>
      </c>
      <c r="O11" s="179">
        <f>SENATO!S7</f>
        <v>3</v>
      </c>
    </row>
    <row r="12" spans="1:15" ht="19.5" customHeight="1" thickBot="1" thickTop="1">
      <c r="A12" s="454"/>
      <c r="B12" s="483"/>
      <c r="C12" s="459"/>
      <c r="D12" s="486"/>
      <c r="E12" s="459"/>
      <c r="F12" s="486"/>
      <c r="G12" s="459"/>
      <c r="H12" s="486"/>
      <c r="I12" s="459"/>
      <c r="J12" s="486"/>
      <c r="K12" s="52" t="s">
        <v>208</v>
      </c>
      <c r="L12" s="179">
        <f>SENATO!P8</f>
        <v>12</v>
      </c>
      <c r="M12" s="179">
        <f>SENATO!Q8</f>
        <v>16</v>
      </c>
      <c r="N12" s="179">
        <f>SENATO!R8</f>
        <v>15</v>
      </c>
      <c r="O12" s="179">
        <f>SENATO!S8</f>
        <v>31</v>
      </c>
    </row>
    <row r="13" spans="1:15" ht="19.5" customHeight="1" thickBot="1" thickTop="1">
      <c r="A13" s="454"/>
      <c r="B13" s="483"/>
      <c r="C13" s="459"/>
      <c r="D13" s="486"/>
      <c r="E13" s="459"/>
      <c r="F13" s="486"/>
      <c r="G13" s="459"/>
      <c r="H13" s="486"/>
      <c r="I13" s="459"/>
      <c r="J13" s="486"/>
      <c r="K13" s="52" t="s">
        <v>6</v>
      </c>
      <c r="L13" s="179">
        <f>SENATO!P9</f>
        <v>73</v>
      </c>
      <c r="M13" s="179">
        <f>SENATO!Q9</f>
        <v>102</v>
      </c>
      <c r="N13" s="179">
        <f>SENATO!R9</f>
        <v>124</v>
      </c>
      <c r="O13" s="179">
        <f>SENATO!S9</f>
        <v>90</v>
      </c>
    </row>
    <row r="14" spans="1:15" ht="19.5" customHeight="1" thickBot="1" thickTop="1">
      <c r="A14" s="454"/>
      <c r="B14" s="484"/>
      <c r="C14" s="459"/>
      <c r="D14" s="486"/>
      <c r="E14" s="459"/>
      <c r="F14" s="486"/>
      <c r="G14" s="459"/>
      <c r="H14" s="486"/>
      <c r="I14" s="459"/>
      <c r="J14" s="486"/>
      <c r="K14" s="52" t="s">
        <v>209</v>
      </c>
      <c r="L14" s="179">
        <f>SENATO!P10</f>
        <v>1</v>
      </c>
      <c r="M14" s="179">
        <f>SENATO!Q10</f>
        <v>1</v>
      </c>
      <c r="N14" s="179">
        <f>SENATO!R10</f>
        <v>2</v>
      </c>
      <c r="O14" s="179">
        <f>SENATO!S10</f>
        <v>1</v>
      </c>
    </row>
    <row r="15" spans="1:15" s="162" customFormat="1" ht="19.5" customHeight="1" thickBot="1" thickTop="1">
      <c r="A15" s="158">
        <v>3</v>
      </c>
      <c r="B15" s="194" t="s">
        <v>154</v>
      </c>
      <c r="C15" s="159">
        <f>SENATO!E11</f>
        <v>2</v>
      </c>
      <c r="D15" s="202">
        <f>SENATO!F11</f>
        <v>0</v>
      </c>
      <c r="E15" s="159">
        <f>SENATO!G11</f>
        <v>8</v>
      </c>
      <c r="F15" s="202">
        <f>SENATO!H11</f>
        <v>1</v>
      </c>
      <c r="G15" s="159">
        <f>SENATO!I11</f>
        <v>7</v>
      </c>
      <c r="H15" s="202">
        <f>SENATO!J11</f>
        <v>0</v>
      </c>
      <c r="I15" s="159">
        <f>SENATO!K11</f>
        <v>7</v>
      </c>
      <c r="J15" s="202">
        <f>SENATO!L11</f>
        <v>0</v>
      </c>
      <c r="K15" s="52" t="s">
        <v>210</v>
      </c>
      <c r="L15" s="179">
        <f>SENATO!P11</f>
        <v>2</v>
      </c>
      <c r="M15" s="179">
        <f>SENATO!Q11</f>
        <v>7</v>
      </c>
      <c r="N15" s="179">
        <f>SENATO!R11</f>
        <v>7</v>
      </c>
      <c r="O15" s="179">
        <f>SENATO!S11</f>
        <v>7</v>
      </c>
    </row>
    <row r="16" spans="1:15" s="162" customFormat="1" ht="19.5" customHeight="1" thickBot="1" thickTop="1">
      <c r="A16" s="158">
        <v>4</v>
      </c>
      <c r="B16" s="194" t="s">
        <v>155</v>
      </c>
      <c r="C16" s="159">
        <f>SENATO!E12</f>
        <v>9</v>
      </c>
      <c r="D16" s="202">
        <f>SENATO!F12</f>
        <v>1</v>
      </c>
      <c r="E16" s="159">
        <f>SENATO!G12</f>
        <v>1</v>
      </c>
      <c r="F16" s="202">
        <f>SENATO!H12</f>
        <v>0</v>
      </c>
      <c r="G16" s="159">
        <f>SENATO!I12</f>
        <v>2</v>
      </c>
      <c r="H16" s="202">
        <f>SENATO!J12</f>
        <v>0</v>
      </c>
      <c r="I16" s="159">
        <f>SENATO!K12</f>
        <v>7</v>
      </c>
      <c r="J16" s="202">
        <f>SENATO!L12</f>
        <v>1</v>
      </c>
      <c r="K16" s="52" t="s">
        <v>96</v>
      </c>
      <c r="L16" s="179">
        <f>SENATO!P12</f>
        <v>8</v>
      </c>
      <c r="M16" s="179">
        <f>SENATO!Q12</f>
        <v>1</v>
      </c>
      <c r="N16" s="179">
        <f>SENATO!R12</f>
        <v>2</v>
      </c>
      <c r="O16" s="179">
        <f>SENATO!S12</f>
        <v>6</v>
      </c>
    </row>
    <row r="17" spans="1:15" s="162" customFormat="1" ht="19.5" customHeight="1" thickBot="1" thickTop="1">
      <c r="A17" s="158">
        <v>5</v>
      </c>
      <c r="B17" s="194" t="s">
        <v>156</v>
      </c>
      <c r="C17" s="159">
        <f>SENATO!E13</f>
        <v>0</v>
      </c>
      <c r="D17" s="202">
        <f>SENATO!F13</f>
        <v>0</v>
      </c>
      <c r="E17" s="159">
        <f>SENATO!G13</f>
        <v>0</v>
      </c>
      <c r="F17" s="202">
        <f>SENATO!H13</f>
        <v>0</v>
      </c>
      <c r="G17" s="159">
        <f>SENATO!I13</f>
        <v>1</v>
      </c>
      <c r="H17" s="202">
        <f>SENATO!J13</f>
        <v>0</v>
      </c>
      <c r="I17" s="159">
        <f>SENATO!K13</f>
        <v>0</v>
      </c>
      <c r="J17" s="202">
        <f>SENATO!L13</f>
        <v>0</v>
      </c>
      <c r="K17" s="52" t="s">
        <v>94</v>
      </c>
      <c r="L17" s="179">
        <f>SENATO!P13</f>
        <v>0</v>
      </c>
      <c r="M17" s="179">
        <f>SENATO!Q13</f>
        <v>0</v>
      </c>
      <c r="N17" s="179">
        <f>SENATO!R13</f>
        <v>1</v>
      </c>
      <c r="O17" s="179">
        <f>SENATO!S13</f>
        <v>0</v>
      </c>
    </row>
    <row r="18" spans="1:15" s="162" customFormat="1" ht="19.5" customHeight="1" thickBot="1" thickTop="1">
      <c r="A18" s="158">
        <v>6</v>
      </c>
      <c r="B18" s="194" t="s">
        <v>157</v>
      </c>
      <c r="C18" s="159">
        <f>SENATO!E14</f>
        <v>5</v>
      </c>
      <c r="D18" s="202">
        <f>SENATO!F14</f>
        <v>0</v>
      </c>
      <c r="E18" s="159">
        <f>SENATO!G14</f>
        <v>4</v>
      </c>
      <c r="F18" s="202">
        <f>SENATO!H14</f>
        <v>0</v>
      </c>
      <c r="G18" s="159">
        <f>SENATO!I14</f>
        <v>4</v>
      </c>
      <c r="H18" s="202">
        <f>SENATO!J14</f>
        <v>0</v>
      </c>
      <c r="I18" s="159">
        <f>SENATO!K14</f>
        <v>5</v>
      </c>
      <c r="J18" s="202">
        <f>SENATO!L14</f>
        <v>1</v>
      </c>
      <c r="K18" s="52" t="s">
        <v>100</v>
      </c>
      <c r="L18" s="179">
        <f>SENATO!P14</f>
        <v>5</v>
      </c>
      <c r="M18" s="179">
        <f>SENATO!Q14</f>
        <v>4</v>
      </c>
      <c r="N18" s="179">
        <f>SENATO!R14</f>
        <v>4</v>
      </c>
      <c r="O18" s="179">
        <f>SENATO!S14</f>
        <v>4</v>
      </c>
    </row>
    <row r="19" spans="1:15" s="162" customFormat="1" ht="19.5" customHeight="1" thickBot="1" thickTop="1">
      <c r="A19" s="158">
        <v>7</v>
      </c>
      <c r="B19" s="194" t="s">
        <v>158</v>
      </c>
      <c r="C19" s="159">
        <f>SENATO!E15</f>
        <v>2</v>
      </c>
      <c r="D19" s="202">
        <f>SENATO!F15</f>
        <v>0</v>
      </c>
      <c r="E19" s="159">
        <f>SENATO!G15</f>
        <v>2</v>
      </c>
      <c r="F19" s="202">
        <f>SENATO!H15</f>
        <v>0</v>
      </c>
      <c r="G19" s="159">
        <f>SENATO!I15</f>
        <v>2</v>
      </c>
      <c r="H19" s="202">
        <f>SENATO!J15</f>
        <v>0</v>
      </c>
      <c r="I19" s="159">
        <f>SENATO!K15</f>
        <v>0</v>
      </c>
      <c r="J19" s="202">
        <f>SENATO!L15</f>
        <v>0</v>
      </c>
      <c r="K19" s="52" t="s">
        <v>104</v>
      </c>
      <c r="L19" s="179">
        <f>SENATO!P15</f>
        <v>2</v>
      </c>
      <c r="M19" s="179">
        <f>SENATO!Q15</f>
        <v>2</v>
      </c>
      <c r="N19" s="179">
        <f>SENATO!R15</f>
        <v>2</v>
      </c>
      <c r="O19" s="179">
        <f>SENATO!S15</f>
        <v>0</v>
      </c>
    </row>
    <row r="20" spans="1:15" s="162" customFormat="1" ht="19.5" customHeight="1" thickBot="1" thickTop="1">
      <c r="A20" s="158">
        <v>8</v>
      </c>
      <c r="B20" s="194" t="s">
        <v>204</v>
      </c>
      <c r="C20" s="159">
        <f>SENATO!E16</f>
        <v>0</v>
      </c>
      <c r="D20" s="202">
        <f>SENATO!F16</f>
        <v>0</v>
      </c>
      <c r="E20" s="159">
        <f>SENATO!G16</f>
        <v>2</v>
      </c>
      <c r="F20" s="202">
        <f>SENATO!H16</f>
        <v>0</v>
      </c>
      <c r="G20" s="159">
        <f>SENATO!I16</f>
        <v>2</v>
      </c>
      <c r="H20" s="202">
        <f>SENATO!J16</f>
        <v>0</v>
      </c>
      <c r="I20" s="159">
        <f>SENATO!K16</f>
        <v>1</v>
      </c>
      <c r="J20" s="202">
        <f>SENATO!L16</f>
        <v>0</v>
      </c>
      <c r="K20" s="52" t="s">
        <v>211</v>
      </c>
      <c r="L20" s="179">
        <f>SENATO!P16</f>
        <v>0</v>
      </c>
      <c r="M20" s="179">
        <f>SENATO!Q16</f>
        <v>2</v>
      </c>
      <c r="N20" s="179">
        <f>SENATO!R16</f>
        <v>2</v>
      </c>
      <c r="O20" s="179">
        <f>SENATO!S16</f>
        <v>1</v>
      </c>
    </row>
    <row r="21" spans="1:15" s="162" customFormat="1" ht="19.5" customHeight="1" thickBot="1" thickTop="1">
      <c r="A21" s="158">
        <v>9</v>
      </c>
      <c r="B21" s="194" t="s">
        <v>160</v>
      </c>
      <c r="C21" s="159">
        <f>SENATO!E17</f>
        <v>75</v>
      </c>
      <c r="D21" s="202">
        <f>SENATO!F17</f>
        <v>5</v>
      </c>
      <c r="E21" s="159">
        <f>SENATO!G17</f>
        <v>146</v>
      </c>
      <c r="F21" s="202">
        <f>SENATO!H17</f>
        <v>6</v>
      </c>
      <c r="G21" s="159">
        <f>SENATO!I17</f>
        <v>128</v>
      </c>
      <c r="H21" s="202">
        <f>SENATO!J17</f>
        <v>5</v>
      </c>
      <c r="I21" s="159">
        <f>SENATO!K17</f>
        <v>116</v>
      </c>
      <c r="J21" s="202">
        <f>SENATO!L17</f>
        <v>10</v>
      </c>
      <c r="K21" s="52" t="s">
        <v>81</v>
      </c>
      <c r="L21" s="179">
        <f>SENATO!P17</f>
        <v>70</v>
      </c>
      <c r="M21" s="179">
        <f>SENATO!Q17</f>
        <v>140</v>
      </c>
      <c r="N21" s="179">
        <f>SENATO!R17</f>
        <v>123</v>
      </c>
      <c r="O21" s="179">
        <f>SENATO!S17</f>
        <v>106</v>
      </c>
    </row>
    <row r="22" spans="1:15" s="162" customFormat="1" ht="19.5" customHeight="1" thickBot="1" thickTop="1">
      <c r="A22" s="158">
        <v>10</v>
      </c>
      <c r="B22" s="194" t="s">
        <v>161</v>
      </c>
      <c r="C22" s="159">
        <f>SENATO!E18</f>
        <v>11</v>
      </c>
      <c r="D22" s="202">
        <f>SENATO!F18</f>
        <v>2</v>
      </c>
      <c r="E22" s="159">
        <f>SENATO!G18</f>
        <v>12</v>
      </c>
      <c r="F22" s="202">
        <f>SENATO!H18</f>
        <v>1</v>
      </c>
      <c r="G22" s="159">
        <f>SENATO!I18</f>
        <v>23</v>
      </c>
      <c r="H22" s="202">
        <f>SENATO!J18</f>
        <v>3</v>
      </c>
      <c r="I22" s="159">
        <f>SENATO!K18</f>
        <v>19</v>
      </c>
      <c r="J22" s="202">
        <f>SENATO!L18</f>
        <v>4</v>
      </c>
      <c r="K22" s="52" t="s">
        <v>87</v>
      </c>
      <c r="L22" s="179">
        <f>SENATO!P18</f>
        <v>9</v>
      </c>
      <c r="M22" s="179">
        <f>SENATO!Q18</f>
        <v>11</v>
      </c>
      <c r="N22" s="179">
        <f>SENATO!R18</f>
        <v>20</v>
      </c>
      <c r="O22" s="179">
        <f>SENATO!S18</f>
        <v>15</v>
      </c>
    </row>
    <row r="23" spans="1:15" s="162" customFormat="1" ht="19.5" customHeight="1" thickBot="1" thickTop="1">
      <c r="A23" s="158">
        <v>11</v>
      </c>
      <c r="B23" s="194" t="s">
        <v>162</v>
      </c>
      <c r="C23" s="159">
        <f>SENATO!E19</f>
        <v>1</v>
      </c>
      <c r="D23" s="202">
        <f>SENATO!F19</f>
        <v>0</v>
      </c>
      <c r="E23" s="159">
        <f>SENATO!G19</f>
        <v>0</v>
      </c>
      <c r="F23" s="202">
        <f>SENATO!H19</f>
        <v>0</v>
      </c>
      <c r="G23" s="159">
        <f>SENATO!I19</f>
        <v>0</v>
      </c>
      <c r="H23" s="202">
        <f>SENATO!J19</f>
        <v>0</v>
      </c>
      <c r="I23" s="159">
        <f>SENATO!K19</f>
        <v>0</v>
      </c>
      <c r="J23" s="202">
        <f>SENATO!L19</f>
        <v>0</v>
      </c>
      <c r="K23" s="58" t="s">
        <v>102</v>
      </c>
      <c r="L23" s="179">
        <f>SENATO!P19</f>
        <v>1</v>
      </c>
      <c r="M23" s="179">
        <f>SENATO!Q19</f>
        <v>0</v>
      </c>
      <c r="N23" s="179">
        <f>SENATO!R19</f>
        <v>0</v>
      </c>
      <c r="O23" s="179">
        <f>SENATO!S19</f>
        <v>0</v>
      </c>
    </row>
    <row r="24" spans="1:15" ht="18" customHeight="1" thickBot="1">
      <c r="A24" s="487" t="s">
        <v>179</v>
      </c>
      <c r="B24" s="487"/>
      <c r="C24" s="203">
        <f aca="true" t="shared" si="0" ref="C24:J24">SUM(C7:C23)</f>
        <v>408</v>
      </c>
      <c r="D24" s="177">
        <f t="shared" si="0"/>
        <v>13</v>
      </c>
      <c r="E24" s="203">
        <f t="shared" si="0"/>
        <v>556</v>
      </c>
      <c r="F24" s="177">
        <f t="shared" si="0"/>
        <v>16</v>
      </c>
      <c r="G24" s="203">
        <f t="shared" si="0"/>
        <v>552</v>
      </c>
      <c r="H24" s="177">
        <f t="shared" si="0"/>
        <v>14</v>
      </c>
      <c r="I24" s="203">
        <f t="shared" si="0"/>
        <v>517</v>
      </c>
      <c r="J24" s="177">
        <f t="shared" si="0"/>
        <v>23</v>
      </c>
      <c r="K24" s="200" t="s">
        <v>181</v>
      </c>
      <c r="L24" s="201">
        <f>SUM(L7:L23)</f>
        <v>395</v>
      </c>
      <c r="M24" s="201">
        <f>SUM(M7:M23)</f>
        <v>540</v>
      </c>
      <c r="N24" s="201">
        <f>SUM(N7:N23)</f>
        <v>538</v>
      </c>
      <c r="O24" s="201">
        <f>SUM(O7:O23)</f>
        <v>494</v>
      </c>
    </row>
    <row r="25" spans="1:15" s="163" customFormat="1" ht="18" customHeight="1" thickTop="1">
      <c r="A25" s="477" t="s">
        <v>169</v>
      </c>
      <c r="B25" s="477"/>
      <c r="C25" s="466">
        <f>SENATO!E23</f>
        <v>4</v>
      </c>
      <c r="D25" s="467"/>
      <c r="E25" s="466">
        <f>SENATO!G23</f>
        <v>4</v>
      </c>
      <c r="F25" s="467"/>
      <c r="G25" s="466">
        <f>SENATO!I23</f>
        <v>11</v>
      </c>
      <c r="H25" s="467"/>
      <c r="I25" s="466">
        <f>SENATO!K23</f>
        <v>3</v>
      </c>
      <c r="J25" s="467"/>
      <c r="K25" s="178"/>
      <c r="L25" s="464"/>
      <c r="M25" s="465"/>
      <c r="N25" s="465"/>
      <c r="O25" s="465"/>
    </row>
    <row r="26" spans="1:11" ht="18" customHeight="1">
      <c r="A26" s="477" t="s">
        <v>170</v>
      </c>
      <c r="B26" s="477"/>
      <c r="C26" s="466">
        <f>SENATO!E24</f>
        <v>6</v>
      </c>
      <c r="D26" s="467"/>
      <c r="E26" s="466">
        <f>SENATO!G24</f>
        <v>12</v>
      </c>
      <c r="F26" s="467"/>
      <c r="G26" s="466">
        <f>SENATO!I24</f>
        <v>9</v>
      </c>
      <c r="H26" s="467"/>
      <c r="I26" s="466">
        <f>SENATO!K24</f>
        <v>17</v>
      </c>
      <c r="J26" s="467"/>
      <c r="K26" s="174"/>
    </row>
    <row r="27" spans="1:11" ht="38.25" customHeight="1">
      <c r="A27" s="477" t="s">
        <v>171</v>
      </c>
      <c r="B27" s="477"/>
      <c r="C27" s="466">
        <f>SENATO!E21</f>
        <v>0</v>
      </c>
      <c r="D27" s="467"/>
      <c r="E27" s="466">
        <f>SENATO!G21</f>
        <v>0</v>
      </c>
      <c r="F27" s="467"/>
      <c r="G27" s="466">
        <f>SENATO!I21</f>
        <v>0</v>
      </c>
      <c r="H27" s="467"/>
      <c r="I27" s="466">
        <f>SENATO!K21</f>
        <v>0</v>
      </c>
      <c r="J27" s="467"/>
      <c r="K27" s="174"/>
    </row>
    <row r="28" spans="1:11" ht="28.5" customHeight="1">
      <c r="A28" s="474" t="s">
        <v>180</v>
      </c>
      <c r="B28" s="474"/>
      <c r="C28" s="468">
        <f>C24+E24+G24+I24++C25+C26+C27+E25+E26+E27+G25+G26+G27+I25+I26+I27</f>
        <v>2099</v>
      </c>
      <c r="D28" s="468"/>
      <c r="E28" s="468"/>
      <c r="F28" s="468"/>
      <c r="G28" s="468"/>
      <c r="H28" s="468"/>
      <c r="I28" s="468"/>
      <c r="J28" s="468"/>
      <c r="K28" s="174"/>
    </row>
    <row r="29" spans="1:11" ht="28.5" customHeight="1">
      <c r="A29" s="474" t="s">
        <v>172</v>
      </c>
      <c r="B29" s="474"/>
      <c r="C29" s="468">
        <f>'AFFLUSSO SENATO'!J25</f>
        <v>2099</v>
      </c>
      <c r="D29" s="468"/>
      <c r="E29" s="468"/>
      <c r="F29" s="468"/>
      <c r="G29" s="468"/>
      <c r="H29" s="468"/>
      <c r="I29" s="468"/>
      <c r="J29" s="468"/>
      <c r="K29" s="174"/>
    </row>
  </sheetData>
  <sheetProtection/>
  <mergeCells count="48">
    <mergeCell ref="A29:B29"/>
    <mergeCell ref="C29:J29"/>
    <mergeCell ref="A1:O1"/>
    <mergeCell ref="A3:O3"/>
    <mergeCell ref="A27:B27"/>
    <mergeCell ref="C27:D27"/>
    <mergeCell ref="E27:F27"/>
    <mergeCell ref="G27:H27"/>
    <mergeCell ref="I27:J27"/>
    <mergeCell ref="A28:B28"/>
    <mergeCell ref="L25:O25"/>
    <mergeCell ref="A26:B26"/>
    <mergeCell ref="C26:D26"/>
    <mergeCell ref="E26:F26"/>
    <mergeCell ref="G26:H26"/>
    <mergeCell ref="I26:J26"/>
    <mergeCell ref="A25:B25"/>
    <mergeCell ref="C25:D25"/>
    <mergeCell ref="E25:F25"/>
    <mergeCell ref="G25:H25"/>
    <mergeCell ref="I25:J25"/>
    <mergeCell ref="C28:J28"/>
    <mergeCell ref="F11:F14"/>
    <mergeCell ref="G11:G14"/>
    <mergeCell ref="H11:H14"/>
    <mergeCell ref="I11:I14"/>
    <mergeCell ref="J11:J14"/>
    <mergeCell ref="E11:E14"/>
    <mergeCell ref="A24:B24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A2:K2"/>
    <mergeCell ref="C5:D5"/>
    <mergeCell ref="E5:F5"/>
    <mergeCell ref="G5:H5"/>
    <mergeCell ref="I5:J5"/>
    <mergeCell ref="A7:A10"/>
    <mergeCell ref="B7:B10"/>
    <mergeCell ref="C7:C10"/>
    <mergeCell ref="D7:D10"/>
    <mergeCell ref="E7:E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ELETTORALE</dc:title>
  <dc:subject/>
  <dc:creator>CLAUDIA</dc:creator>
  <cp:keywords/>
  <dc:description/>
  <cp:lastModifiedBy>Claudia Galli</cp:lastModifiedBy>
  <cp:lastPrinted>2018-03-05T02:19:42Z</cp:lastPrinted>
  <dcterms:created xsi:type="dcterms:W3CDTF">2006-04-03T15:05:04Z</dcterms:created>
  <dcterms:modified xsi:type="dcterms:W3CDTF">2018-03-09T09:45:47Z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